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03\Documents\"/>
    </mc:Choice>
  </mc:AlternateContent>
  <bookViews>
    <workbookView xWindow="0" yWindow="0" windowWidth="28800" windowHeight="11700" tabRatio="835"/>
  </bookViews>
  <sheets>
    <sheet name="Buben" sheetId="5" r:id="rId1"/>
    <sheet name="Mädchen" sheetId="1" r:id="rId2"/>
    <sheet name="Tabelle1" sheetId="12" r:id="rId3"/>
    <sheet name="Erg. Mannschaft" sheetId="11" r:id="rId4"/>
    <sheet name="Mannschaft best 3 pro team" sheetId="8" r:id="rId5"/>
    <sheet name="SC Münstertal" sheetId="10" r:id="rId6"/>
    <sheet name="MannschaftsAuwertung" sheetId="9" r:id="rId7"/>
    <sheet name="Mtal Mädchen" sheetId="7" r:id="rId8"/>
    <sheet name="RegioM.RS - Mädchen" sheetId="6" r:id="rId9"/>
    <sheet name="SC Wieden Buben" sheetId="3" r:id="rId10"/>
    <sheet name="SC Wieden Mädchen" sheetId="4" r:id="rId11"/>
    <sheet name="Cup Pkte." sheetId="2" r:id="rId12"/>
  </sheets>
  <definedNames>
    <definedName name="_xlnm._FilterDatabase" localSheetId="0" hidden="1">Buben!$B$1:$S$63</definedName>
    <definedName name="_xlnm._FilterDatabase" localSheetId="1" hidden="1">Mädchen!$B$1:$R$54</definedName>
    <definedName name="_xlnm._FilterDatabase" localSheetId="4" hidden="1">'Mannschaft best 3 pro team'!$A$1:$W$117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5" l="1"/>
  <c r="I25" i="5" s="1"/>
  <c r="K25" i="5"/>
  <c r="M25" i="5"/>
  <c r="O25" i="5"/>
  <c r="R25" i="5" l="1"/>
  <c r="H42" i="1"/>
  <c r="U49" i="8" l="1"/>
  <c r="W49" i="8" s="1"/>
  <c r="U90" i="8"/>
  <c r="R90" i="8"/>
  <c r="O90" i="8"/>
  <c r="L90" i="8"/>
  <c r="H90" i="8"/>
  <c r="I90" i="8" s="1"/>
  <c r="U103" i="8"/>
  <c r="R103" i="8"/>
  <c r="O103" i="8"/>
  <c r="L103" i="8"/>
  <c r="H103" i="8"/>
  <c r="I103" i="8" s="1"/>
  <c r="J103" i="8" s="1"/>
  <c r="B103" i="8"/>
  <c r="U115" i="8"/>
  <c r="R115" i="8"/>
  <c r="O115" i="8"/>
  <c r="L115" i="8"/>
  <c r="H115" i="8"/>
  <c r="I115" i="8" s="1"/>
  <c r="F115" i="8"/>
  <c r="U89" i="8"/>
  <c r="R89" i="8"/>
  <c r="O89" i="8"/>
  <c r="L89" i="8"/>
  <c r="M89" i="8" s="1"/>
  <c r="H89" i="8"/>
  <c r="I89" i="8" s="1"/>
  <c r="U72" i="8"/>
  <c r="R72" i="8"/>
  <c r="O72" i="8"/>
  <c r="L72" i="8"/>
  <c r="H72" i="8"/>
  <c r="I72" i="8" s="1"/>
  <c r="U83" i="8"/>
  <c r="R83" i="8"/>
  <c r="O83" i="8"/>
  <c r="L83" i="8"/>
  <c r="M83" i="8" s="1"/>
  <c r="H83" i="8"/>
  <c r="I83" i="8" s="1"/>
  <c r="U70" i="8"/>
  <c r="R70" i="8"/>
  <c r="O70" i="8"/>
  <c r="L70" i="8"/>
  <c r="H70" i="8"/>
  <c r="I70" i="8" s="1"/>
  <c r="U100" i="8"/>
  <c r="R100" i="8"/>
  <c r="O100" i="8"/>
  <c r="L100" i="8"/>
  <c r="H100" i="8"/>
  <c r="I100" i="8" s="1"/>
  <c r="J100" i="8" s="1"/>
  <c r="B100" i="8"/>
  <c r="U47" i="8"/>
  <c r="V47" i="8" s="1"/>
  <c r="R47" i="8"/>
  <c r="O47" i="8"/>
  <c r="L47" i="8"/>
  <c r="H47" i="8"/>
  <c r="I47" i="8" s="1"/>
  <c r="J47" i="8" s="1"/>
  <c r="B47" i="8"/>
  <c r="U40" i="8"/>
  <c r="W40" i="8" s="1"/>
  <c r="U98" i="8"/>
  <c r="R98" i="8"/>
  <c r="O98" i="8"/>
  <c r="L98" i="8"/>
  <c r="H98" i="8"/>
  <c r="I98" i="8" s="1"/>
  <c r="J98" i="8" s="1"/>
  <c r="B98" i="8"/>
  <c r="U88" i="8"/>
  <c r="R88" i="8"/>
  <c r="O88" i="8"/>
  <c r="L88" i="8"/>
  <c r="H88" i="8"/>
  <c r="I88" i="8" s="1"/>
  <c r="U87" i="8"/>
  <c r="R87" i="8"/>
  <c r="O87" i="8"/>
  <c r="L87" i="8"/>
  <c r="H87" i="8"/>
  <c r="I87" i="8" s="1"/>
  <c r="U73" i="8"/>
  <c r="R73" i="8"/>
  <c r="S73" i="8" s="1"/>
  <c r="O73" i="8"/>
  <c r="L73" i="8"/>
  <c r="H73" i="8"/>
  <c r="I73" i="8" s="1"/>
  <c r="U34" i="8"/>
  <c r="U32" i="8"/>
  <c r="W32" i="8" s="1"/>
  <c r="U109" i="8"/>
  <c r="R109" i="8"/>
  <c r="O109" i="8"/>
  <c r="L109" i="8"/>
  <c r="H109" i="8"/>
  <c r="I109" i="8" s="1"/>
  <c r="F109" i="8"/>
  <c r="G109" i="8" s="1"/>
  <c r="U79" i="8"/>
  <c r="R79" i="8"/>
  <c r="O79" i="8"/>
  <c r="L79" i="8"/>
  <c r="H79" i="8"/>
  <c r="I79" i="8" s="1"/>
  <c r="U67" i="8"/>
  <c r="R67" i="8"/>
  <c r="S67" i="8" s="1"/>
  <c r="O67" i="8"/>
  <c r="P67" i="8" s="1"/>
  <c r="L67" i="8"/>
  <c r="H67" i="8"/>
  <c r="I67" i="8" s="1"/>
  <c r="U28" i="8"/>
  <c r="U86" i="8"/>
  <c r="R86" i="8"/>
  <c r="O86" i="8"/>
  <c r="L86" i="8"/>
  <c r="M86" i="8" s="1"/>
  <c r="H86" i="8"/>
  <c r="I86" i="8" s="1"/>
  <c r="U85" i="8"/>
  <c r="R85" i="8"/>
  <c r="O85" i="8"/>
  <c r="L85" i="8"/>
  <c r="M85" i="8" s="1"/>
  <c r="H85" i="8"/>
  <c r="I85" i="8" s="1"/>
  <c r="U68" i="8"/>
  <c r="R68" i="8"/>
  <c r="O68" i="8"/>
  <c r="L68" i="8"/>
  <c r="H68" i="8"/>
  <c r="I68" i="8" s="1"/>
  <c r="U95" i="8"/>
  <c r="R95" i="8"/>
  <c r="O95" i="8"/>
  <c r="L95" i="8"/>
  <c r="H95" i="8"/>
  <c r="I95" i="8" s="1"/>
  <c r="J95" i="8" s="1"/>
  <c r="F95" i="8"/>
  <c r="G95" i="8" s="1"/>
  <c r="U30" i="8"/>
  <c r="R30" i="8"/>
  <c r="O30" i="8"/>
  <c r="L30" i="8"/>
  <c r="H30" i="8"/>
  <c r="I30" i="8" s="1"/>
  <c r="F30" i="8"/>
  <c r="U44" i="8"/>
  <c r="R44" i="8"/>
  <c r="S44" i="8" s="1"/>
  <c r="O44" i="8"/>
  <c r="L44" i="8"/>
  <c r="M44" i="8" s="1"/>
  <c r="H44" i="8"/>
  <c r="I44" i="8" s="1"/>
  <c r="F44" i="8"/>
  <c r="U104" i="8"/>
  <c r="R104" i="8"/>
  <c r="O104" i="8"/>
  <c r="L104" i="8"/>
  <c r="H104" i="8"/>
  <c r="I104" i="8" s="1"/>
  <c r="J104" i="8" s="1"/>
  <c r="F104" i="8"/>
  <c r="G104" i="8" s="1"/>
  <c r="U74" i="8"/>
  <c r="R74" i="8"/>
  <c r="S74" i="8" s="1"/>
  <c r="O74" i="8"/>
  <c r="P74" i="8" s="1"/>
  <c r="L74" i="8"/>
  <c r="M74" i="8" s="1"/>
  <c r="H74" i="8"/>
  <c r="I74" i="8" s="1"/>
  <c r="F74" i="8"/>
  <c r="U61" i="8"/>
  <c r="R61" i="8"/>
  <c r="O61" i="8"/>
  <c r="L61" i="8"/>
  <c r="H61" i="8"/>
  <c r="I61" i="8" s="1"/>
  <c r="U94" i="8"/>
  <c r="R94" i="8"/>
  <c r="O94" i="8"/>
  <c r="L94" i="8"/>
  <c r="H94" i="8"/>
  <c r="I94" i="8" s="1"/>
  <c r="J94" i="8" s="1"/>
  <c r="F94" i="8"/>
  <c r="G94" i="8" s="1"/>
  <c r="U24" i="8"/>
  <c r="V24" i="8" s="1"/>
  <c r="R24" i="8"/>
  <c r="O24" i="8"/>
  <c r="L24" i="8"/>
  <c r="H24" i="8"/>
  <c r="I24" i="8" s="1"/>
  <c r="U42" i="8"/>
  <c r="V42" i="8" s="1"/>
  <c r="R42" i="8"/>
  <c r="S42" i="8" s="1"/>
  <c r="O42" i="8"/>
  <c r="P42" i="8" s="1"/>
  <c r="L42" i="8"/>
  <c r="M42" i="8" s="1"/>
  <c r="H42" i="8"/>
  <c r="I42" i="8" s="1"/>
  <c r="J42" i="8" s="1"/>
  <c r="B42" i="8"/>
  <c r="U65" i="8"/>
  <c r="R65" i="8"/>
  <c r="S65" i="8" s="1"/>
  <c r="O65" i="8"/>
  <c r="P65" i="8" s="1"/>
  <c r="L65" i="8"/>
  <c r="H65" i="8"/>
  <c r="I65" i="8" s="1"/>
  <c r="U19" i="8"/>
  <c r="V19" i="8" s="1"/>
  <c r="R19" i="8"/>
  <c r="O19" i="8"/>
  <c r="L19" i="8"/>
  <c r="H19" i="8"/>
  <c r="I19" i="8" s="1"/>
  <c r="J19" i="8" s="1"/>
  <c r="F19" i="8"/>
  <c r="U37" i="8"/>
  <c r="V37" i="8" s="1"/>
  <c r="R37" i="8"/>
  <c r="S37" i="8" s="1"/>
  <c r="O37" i="8"/>
  <c r="P37" i="8" s="1"/>
  <c r="L37" i="8"/>
  <c r="H37" i="8"/>
  <c r="I37" i="8" s="1"/>
  <c r="F37" i="8"/>
  <c r="G37" i="8" s="1"/>
  <c r="U14" i="8"/>
  <c r="V14" i="8" s="1"/>
  <c r="R14" i="8"/>
  <c r="O14" i="8"/>
  <c r="L14" i="8"/>
  <c r="H14" i="8"/>
  <c r="I14" i="8" s="1"/>
  <c r="F14" i="8"/>
  <c r="G14" i="8" s="1"/>
  <c r="U50" i="8"/>
  <c r="R50" i="8"/>
  <c r="S50" i="8" s="1"/>
  <c r="O50" i="8"/>
  <c r="L50" i="8"/>
  <c r="H50" i="8"/>
  <c r="I50" i="8" s="1"/>
  <c r="U35" i="8"/>
  <c r="R35" i="8"/>
  <c r="O35" i="8"/>
  <c r="P35" i="8" s="1"/>
  <c r="L35" i="8"/>
  <c r="H35" i="8"/>
  <c r="I35" i="8" s="1"/>
  <c r="F35" i="8"/>
  <c r="U59" i="8"/>
  <c r="R59" i="8"/>
  <c r="O59" i="8"/>
  <c r="L59" i="8"/>
  <c r="M59" i="8" s="1"/>
  <c r="H59" i="8"/>
  <c r="I59" i="8" s="1"/>
  <c r="U58" i="8"/>
  <c r="R58" i="8"/>
  <c r="O58" i="8"/>
  <c r="L58" i="8"/>
  <c r="H58" i="8"/>
  <c r="I58" i="8" s="1"/>
  <c r="J58" i="8" s="1"/>
  <c r="U91" i="8"/>
  <c r="R91" i="8"/>
  <c r="O91" i="8"/>
  <c r="L91" i="8"/>
  <c r="H91" i="8"/>
  <c r="I91" i="8" s="1"/>
  <c r="J91" i="8" s="1"/>
  <c r="F91" i="8"/>
  <c r="G91" i="8" s="1"/>
  <c r="U22" i="8"/>
  <c r="V22" i="8" s="1"/>
  <c r="R22" i="8"/>
  <c r="O22" i="8"/>
  <c r="L22" i="8"/>
  <c r="H22" i="8"/>
  <c r="I22" i="8" s="1"/>
  <c r="J22" i="8" s="1"/>
  <c r="F22" i="8"/>
  <c r="G22" i="8" s="1"/>
  <c r="U26" i="8"/>
  <c r="V26" i="8" s="1"/>
  <c r="R26" i="8"/>
  <c r="S26" i="8" s="1"/>
  <c r="O26" i="8"/>
  <c r="L26" i="8"/>
  <c r="M26" i="8" s="1"/>
  <c r="H26" i="8"/>
  <c r="I26" i="8" s="1"/>
  <c r="F26" i="8"/>
  <c r="G26" i="8" s="1"/>
  <c r="U53" i="8"/>
  <c r="R53" i="8"/>
  <c r="S53" i="8" s="1"/>
  <c r="O53" i="8"/>
  <c r="P53" i="8" s="1"/>
  <c r="L53" i="8"/>
  <c r="H53" i="8"/>
  <c r="I53" i="8" s="1"/>
  <c r="F53" i="8"/>
  <c r="G53" i="8" s="1"/>
  <c r="U57" i="8"/>
  <c r="R57" i="8"/>
  <c r="S57" i="8" s="1"/>
  <c r="O57" i="8"/>
  <c r="P57" i="8" s="1"/>
  <c r="L57" i="8"/>
  <c r="M57" i="8" s="1"/>
  <c r="H57" i="8"/>
  <c r="I57" i="8" s="1"/>
  <c r="J57" i="8" s="1"/>
  <c r="F57" i="8"/>
  <c r="U10" i="8"/>
  <c r="V10" i="8" s="1"/>
  <c r="R10" i="8"/>
  <c r="O10" i="8"/>
  <c r="L10" i="8"/>
  <c r="M10" i="8" s="1"/>
  <c r="H10" i="8"/>
  <c r="I10" i="8" s="1"/>
  <c r="J10" i="8" s="1"/>
  <c r="F10" i="8"/>
  <c r="G10" i="8" s="1"/>
  <c r="U18" i="8"/>
  <c r="V18" i="8" s="1"/>
  <c r="R18" i="8"/>
  <c r="S18" i="8" s="1"/>
  <c r="O18" i="8"/>
  <c r="P18" i="8" s="1"/>
  <c r="L18" i="8"/>
  <c r="M18" i="8" s="1"/>
  <c r="H18" i="8"/>
  <c r="I18" i="8" s="1"/>
  <c r="J18" i="8" s="1"/>
  <c r="U15" i="8"/>
  <c r="V15" i="8" s="1"/>
  <c r="R15" i="8"/>
  <c r="S15" i="8" s="1"/>
  <c r="L15" i="8"/>
  <c r="M15" i="8" s="1"/>
  <c r="H15" i="8"/>
  <c r="I15" i="8" s="1"/>
  <c r="J15" i="8" s="1"/>
  <c r="F15" i="8"/>
  <c r="G15" i="8" s="1"/>
  <c r="U5" i="8"/>
  <c r="V5" i="8" s="1"/>
  <c r="R5" i="8"/>
  <c r="S5" i="8" s="1"/>
  <c r="O5" i="8"/>
  <c r="P5" i="8" s="1"/>
  <c r="L5" i="8"/>
  <c r="M5" i="8" s="1"/>
  <c r="H5" i="8"/>
  <c r="I5" i="8" s="1"/>
  <c r="F5" i="8"/>
  <c r="G5" i="8" s="1"/>
  <c r="U9" i="8"/>
  <c r="R9" i="8"/>
  <c r="O9" i="8"/>
  <c r="P9" i="8" s="1"/>
  <c r="L9" i="8"/>
  <c r="M9" i="8" s="1"/>
  <c r="H9" i="8"/>
  <c r="I9" i="8" s="1"/>
  <c r="J9" i="8" s="1"/>
  <c r="F9" i="8"/>
  <c r="G9" i="8" s="1"/>
  <c r="U6" i="8"/>
  <c r="V6" i="8" s="1"/>
  <c r="R6" i="8"/>
  <c r="S6" i="8" s="1"/>
  <c r="O6" i="8"/>
  <c r="P6" i="8" s="1"/>
  <c r="L6" i="8"/>
  <c r="H6" i="8"/>
  <c r="I6" i="8" s="1"/>
  <c r="J6" i="8" s="1"/>
  <c r="F6" i="8"/>
  <c r="G6" i="8" s="1"/>
  <c r="U12" i="8"/>
  <c r="V12" i="8" s="1"/>
  <c r="R12" i="8"/>
  <c r="S12" i="8" s="1"/>
  <c r="L12" i="8"/>
  <c r="M12" i="8" s="1"/>
  <c r="H12" i="8"/>
  <c r="I12" i="8" s="1"/>
  <c r="J12" i="8" s="1"/>
  <c r="F12" i="8"/>
  <c r="G12" i="8" s="1"/>
  <c r="U3" i="8"/>
  <c r="V3" i="8" s="1"/>
  <c r="R3" i="8"/>
  <c r="S3" i="8" s="1"/>
  <c r="O3" i="8"/>
  <c r="P3" i="8" s="1"/>
  <c r="L3" i="8"/>
  <c r="M3" i="8" s="1"/>
  <c r="H3" i="8"/>
  <c r="I3" i="8" s="1"/>
  <c r="J3" i="8" s="1"/>
  <c r="U55" i="8"/>
  <c r="R55" i="8"/>
  <c r="S55" i="8" s="1"/>
  <c r="O55" i="8"/>
  <c r="P55" i="8" s="1"/>
  <c r="L55" i="8"/>
  <c r="M55" i="8" s="1"/>
  <c r="H55" i="8"/>
  <c r="I55" i="8" s="1"/>
  <c r="J55" i="8" s="1"/>
  <c r="F55" i="8"/>
  <c r="G55" i="8" s="1"/>
  <c r="U75" i="8"/>
  <c r="R75" i="8"/>
  <c r="O75" i="8"/>
  <c r="K75" i="8"/>
  <c r="L75" i="8" s="1"/>
  <c r="I75" i="8"/>
  <c r="F75" i="8"/>
  <c r="G75" i="8" s="1"/>
  <c r="U116" i="8"/>
  <c r="R116" i="8"/>
  <c r="O116" i="8"/>
  <c r="K116" i="8"/>
  <c r="L116" i="8" s="1"/>
  <c r="H116" i="8"/>
  <c r="I116" i="8" s="1"/>
  <c r="F116" i="8"/>
  <c r="U102" i="8"/>
  <c r="R102" i="8"/>
  <c r="O102" i="8"/>
  <c r="K102" i="8"/>
  <c r="L102" i="8" s="1"/>
  <c r="H102" i="8"/>
  <c r="I102" i="8" s="1"/>
  <c r="F102" i="8"/>
  <c r="U114" i="8"/>
  <c r="R114" i="8"/>
  <c r="O114" i="8"/>
  <c r="K114" i="8"/>
  <c r="L114" i="8" s="1"/>
  <c r="H114" i="8"/>
  <c r="I114" i="8" s="1"/>
  <c r="F114" i="8"/>
  <c r="G114" i="8" s="1"/>
  <c r="U45" i="8"/>
  <c r="U101" i="8"/>
  <c r="R101" i="8"/>
  <c r="O101" i="8"/>
  <c r="K101" i="8"/>
  <c r="L101" i="8" s="1"/>
  <c r="H101" i="8"/>
  <c r="I101" i="8" s="1"/>
  <c r="F101" i="8"/>
  <c r="U71" i="8"/>
  <c r="R71" i="8"/>
  <c r="S71" i="8" s="1"/>
  <c r="O71" i="8"/>
  <c r="K71" i="8"/>
  <c r="L71" i="8" s="1"/>
  <c r="I71" i="8"/>
  <c r="F71" i="8"/>
  <c r="U113" i="8"/>
  <c r="R113" i="8"/>
  <c r="O113" i="8"/>
  <c r="K113" i="8"/>
  <c r="L113" i="8" s="1"/>
  <c r="H113" i="8"/>
  <c r="I113" i="8" s="1"/>
  <c r="F113" i="8"/>
  <c r="U82" i="8"/>
  <c r="R82" i="8"/>
  <c r="O82" i="8"/>
  <c r="K82" i="8"/>
  <c r="L82" i="8" s="1"/>
  <c r="H82" i="8"/>
  <c r="I82" i="8" s="1"/>
  <c r="F82" i="8"/>
  <c r="U112" i="8"/>
  <c r="R112" i="8"/>
  <c r="O112" i="8"/>
  <c r="K112" i="8"/>
  <c r="L112" i="8" s="1"/>
  <c r="H112" i="8"/>
  <c r="I112" i="8" s="1"/>
  <c r="F112" i="8"/>
  <c r="G112" i="8" s="1"/>
  <c r="U41" i="8"/>
  <c r="U69" i="8"/>
  <c r="R69" i="8"/>
  <c r="S69" i="8" s="1"/>
  <c r="O69" i="8"/>
  <c r="K69" i="8"/>
  <c r="L69" i="8" s="1"/>
  <c r="I69" i="8"/>
  <c r="F69" i="8"/>
  <c r="U81" i="8"/>
  <c r="R81" i="8"/>
  <c r="O81" i="8"/>
  <c r="K81" i="8"/>
  <c r="L81" i="8" s="1"/>
  <c r="I81" i="8"/>
  <c r="F81" i="8"/>
  <c r="U111" i="8"/>
  <c r="R111" i="8"/>
  <c r="O111" i="8"/>
  <c r="K111" i="8"/>
  <c r="L111" i="8" s="1"/>
  <c r="H111" i="8"/>
  <c r="I111" i="8" s="1"/>
  <c r="F111" i="8"/>
  <c r="U97" i="8"/>
  <c r="R97" i="8"/>
  <c r="O97" i="8"/>
  <c r="K97" i="8"/>
  <c r="L97" i="8" s="1"/>
  <c r="H97" i="8"/>
  <c r="I97" i="8" s="1"/>
  <c r="J97" i="8" s="1"/>
  <c r="F97" i="8"/>
  <c r="U80" i="8"/>
  <c r="R80" i="8"/>
  <c r="O80" i="8"/>
  <c r="P80" i="8" s="1"/>
  <c r="K80" i="8"/>
  <c r="L80" i="8" s="1"/>
  <c r="I80" i="8"/>
  <c r="F80" i="8"/>
  <c r="U46" i="8"/>
  <c r="V46" i="8" s="1"/>
  <c r="R46" i="8"/>
  <c r="S46" i="8" s="1"/>
  <c r="O46" i="8"/>
  <c r="K46" i="8"/>
  <c r="L46" i="8" s="1"/>
  <c r="M46" i="8" s="1"/>
  <c r="I46" i="8"/>
  <c r="F46" i="8"/>
  <c r="G46" i="8" s="1"/>
  <c r="U33" i="8"/>
  <c r="U96" i="8"/>
  <c r="R96" i="8"/>
  <c r="O96" i="8"/>
  <c r="K96" i="8"/>
  <c r="L96" i="8" s="1"/>
  <c r="H96" i="8"/>
  <c r="I96" i="8" s="1"/>
  <c r="J96" i="8" s="1"/>
  <c r="F96" i="8"/>
  <c r="U110" i="8"/>
  <c r="R110" i="8"/>
  <c r="O110" i="8"/>
  <c r="K110" i="8"/>
  <c r="L110" i="8" s="1"/>
  <c r="H110" i="8"/>
  <c r="I110" i="8" s="1"/>
  <c r="F110" i="8"/>
  <c r="G110" i="8" s="1"/>
  <c r="U99" i="8"/>
  <c r="R99" i="8"/>
  <c r="O99" i="8"/>
  <c r="K99" i="8"/>
  <c r="L99" i="8" s="1"/>
  <c r="H99" i="8"/>
  <c r="I99" i="8" s="1"/>
  <c r="F99" i="8"/>
  <c r="U48" i="8"/>
  <c r="R48" i="8"/>
  <c r="O48" i="8"/>
  <c r="K48" i="8"/>
  <c r="L48" i="8" s="1"/>
  <c r="I48" i="8"/>
  <c r="F48" i="8"/>
  <c r="U66" i="8"/>
  <c r="R66" i="8"/>
  <c r="O66" i="8"/>
  <c r="K66" i="8"/>
  <c r="L66" i="8" s="1"/>
  <c r="I66" i="8"/>
  <c r="F66" i="8"/>
  <c r="U27" i="8"/>
  <c r="U108" i="8"/>
  <c r="R108" i="8"/>
  <c r="O108" i="8"/>
  <c r="K108" i="8"/>
  <c r="L108" i="8" s="1"/>
  <c r="H108" i="8"/>
  <c r="I108" i="8" s="1"/>
  <c r="F108" i="8"/>
  <c r="G108" i="8" s="1"/>
  <c r="U64" i="8"/>
  <c r="R64" i="8"/>
  <c r="O64" i="8"/>
  <c r="K64" i="8"/>
  <c r="L64" i="8" s="1"/>
  <c r="I64" i="8"/>
  <c r="F64" i="8"/>
  <c r="U107" i="8"/>
  <c r="R107" i="8"/>
  <c r="O107" i="8"/>
  <c r="K107" i="8"/>
  <c r="L107" i="8" s="1"/>
  <c r="H107" i="8"/>
  <c r="I107" i="8" s="1"/>
  <c r="F107" i="8"/>
  <c r="G107" i="8" s="1"/>
  <c r="U20" i="8"/>
  <c r="U106" i="8"/>
  <c r="R106" i="8"/>
  <c r="O106" i="8"/>
  <c r="K106" i="8"/>
  <c r="L106" i="8" s="1"/>
  <c r="H106" i="8"/>
  <c r="I106" i="8" s="1"/>
  <c r="F106" i="8"/>
  <c r="G106" i="8" s="1"/>
  <c r="U63" i="8"/>
  <c r="R63" i="8"/>
  <c r="O63" i="8"/>
  <c r="K63" i="8"/>
  <c r="L63" i="8" s="1"/>
  <c r="I63" i="8"/>
  <c r="F63" i="8"/>
  <c r="U93" i="8"/>
  <c r="R93" i="8"/>
  <c r="O93" i="8"/>
  <c r="K93" i="8"/>
  <c r="L93" i="8" s="1"/>
  <c r="H93" i="8"/>
  <c r="I93" i="8" s="1"/>
  <c r="J93" i="8" s="1"/>
  <c r="F93" i="8"/>
  <c r="U11" i="8"/>
  <c r="U92" i="8"/>
  <c r="R92" i="8"/>
  <c r="O92" i="8"/>
  <c r="K92" i="8"/>
  <c r="L92" i="8" s="1"/>
  <c r="H92" i="8"/>
  <c r="I92" i="8" s="1"/>
  <c r="J92" i="8" s="1"/>
  <c r="F92" i="8"/>
  <c r="U7" i="8"/>
  <c r="U51" i="8"/>
  <c r="R51" i="8"/>
  <c r="S51" i="8" s="1"/>
  <c r="O51" i="8"/>
  <c r="K51" i="8"/>
  <c r="L51" i="8" s="1"/>
  <c r="I51" i="8"/>
  <c r="F51" i="8"/>
  <c r="U60" i="8"/>
  <c r="R60" i="8"/>
  <c r="O60" i="8"/>
  <c r="K60" i="8"/>
  <c r="L60" i="8" s="1"/>
  <c r="H60" i="8"/>
  <c r="I60" i="8" s="1"/>
  <c r="F60" i="8"/>
  <c r="G60" i="8" s="1"/>
  <c r="U77" i="8"/>
  <c r="R77" i="8"/>
  <c r="O77" i="8"/>
  <c r="K77" i="8"/>
  <c r="L77" i="8" s="1"/>
  <c r="H77" i="8"/>
  <c r="I77" i="8" s="1"/>
  <c r="J77" i="8" s="1"/>
  <c r="U105" i="8"/>
  <c r="R105" i="8"/>
  <c r="O105" i="8"/>
  <c r="K105" i="8"/>
  <c r="L105" i="8" s="1"/>
  <c r="H105" i="8"/>
  <c r="I105" i="8" s="1"/>
  <c r="F105" i="8"/>
  <c r="G105" i="8" s="1"/>
  <c r="U62" i="8"/>
  <c r="R62" i="8"/>
  <c r="S62" i="8" s="1"/>
  <c r="O62" i="8"/>
  <c r="K62" i="8"/>
  <c r="L62" i="8" s="1"/>
  <c r="M62" i="8" s="1"/>
  <c r="H62" i="8"/>
  <c r="I62" i="8" s="1"/>
  <c r="J62" i="8" s="1"/>
  <c r="F62" i="8"/>
  <c r="U25" i="8"/>
  <c r="R25" i="8"/>
  <c r="S25" i="8" s="1"/>
  <c r="O25" i="8"/>
  <c r="K25" i="8"/>
  <c r="L25" i="8" s="1"/>
  <c r="I25" i="8"/>
  <c r="F25" i="8"/>
  <c r="U36" i="8"/>
  <c r="V36" i="8" s="1"/>
  <c r="R36" i="8"/>
  <c r="O36" i="8"/>
  <c r="K36" i="8"/>
  <c r="L36" i="8" s="1"/>
  <c r="H36" i="8"/>
  <c r="I36" i="8" s="1"/>
  <c r="J36" i="8" s="1"/>
  <c r="F36" i="8"/>
  <c r="G36" i="8" s="1"/>
  <c r="U21" i="8"/>
  <c r="V21" i="8" s="1"/>
  <c r="R21" i="8"/>
  <c r="O21" i="8"/>
  <c r="K21" i="8"/>
  <c r="L21" i="8" s="1"/>
  <c r="H21" i="8"/>
  <c r="I21" i="8" s="1"/>
  <c r="J21" i="8" s="1"/>
  <c r="F21" i="8"/>
  <c r="U78" i="8"/>
  <c r="R78" i="8"/>
  <c r="O78" i="8"/>
  <c r="K78" i="8"/>
  <c r="L78" i="8" s="1"/>
  <c r="H78" i="8"/>
  <c r="I78" i="8" s="1"/>
  <c r="F78" i="8"/>
  <c r="G78" i="8" s="1"/>
  <c r="U56" i="8"/>
  <c r="R56" i="8"/>
  <c r="O56" i="8"/>
  <c r="P56" i="8" s="1"/>
  <c r="K56" i="8"/>
  <c r="L56" i="8" s="1"/>
  <c r="I56" i="8"/>
  <c r="F56" i="8"/>
  <c r="U31" i="8"/>
  <c r="V31" i="8" s="1"/>
  <c r="R31" i="8"/>
  <c r="O31" i="8"/>
  <c r="K31" i="8"/>
  <c r="L31" i="8" s="1"/>
  <c r="M31" i="8" s="1"/>
  <c r="H31" i="8"/>
  <c r="I31" i="8" s="1"/>
  <c r="J31" i="8" s="1"/>
  <c r="F31" i="8"/>
  <c r="U84" i="8"/>
  <c r="R84" i="8"/>
  <c r="O84" i="8"/>
  <c r="K84" i="8"/>
  <c r="L84" i="8" s="1"/>
  <c r="M84" i="8" s="1"/>
  <c r="H84" i="8"/>
  <c r="I84" i="8" s="1"/>
  <c r="J84" i="8" s="1"/>
  <c r="F84" i="8"/>
  <c r="G84" i="8" s="1"/>
  <c r="U43" i="8"/>
  <c r="V43" i="8" s="1"/>
  <c r="R43" i="8"/>
  <c r="O43" i="8"/>
  <c r="K43" i="8"/>
  <c r="L43" i="8" s="1"/>
  <c r="M43" i="8" s="1"/>
  <c r="H43" i="8"/>
  <c r="I43" i="8" s="1"/>
  <c r="J43" i="8" s="1"/>
  <c r="F43" i="8"/>
  <c r="U38" i="8"/>
  <c r="R38" i="8"/>
  <c r="O38" i="8"/>
  <c r="P38" i="8" s="1"/>
  <c r="K38" i="8"/>
  <c r="L38" i="8" s="1"/>
  <c r="H38" i="8"/>
  <c r="I38" i="8" s="1"/>
  <c r="J38" i="8" s="1"/>
  <c r="F38" i="8"/>
  <c r="U52" i="8"/>
  <c r="R52" i="8"/>
  <c r="S52" i="8" s="1"/>
  <c r="O52" i="8"/>
  <c r="P52" i="8" s="1"/>
  <c r="K52" i="8"/>
  <c r="L52" i="8" s="1"/>
  <c r="I52" i="8"/>
  <c r="F52" i="8"/>
  <c r="U76" i="8"/>
  <c r="R76" i="8"/>
  <c r="O76" i="8"/>
  <c r="P76" i="8" s="1"/>
  <c r="K76" i="8"/>
  <c r="L76" i="8" s="1"/>
  <c r="M76" i="8" s="1"/>
  <c r="H76" i="8"/>
  <c r="I76" i="8" s="1"/>
  <c r="J76" i="8" s="1"/>
  <c r="F76" i="8"/>
  <c r="U16" i="8"/>
  <c r="V16" i="8" s="1"/>
  <c r="R16" i="8"/>
  <c r="S16" i="8" s="1"/>
  <c r="O16" i="8"/>
  <c r="P16" i="8" s="1"/>
  <c r="K16" i="8"/>
  <c r="L16" i="8" s="1"/>
  <c r="H16" i="8"/>
  <c r="I16" i="8" s="1"/>
  <c r="F16" i="8"/>
  <c r="G16" i="8" s="1"/>
  <c r="U39" i="8"/>
  <c r="R39" i="8"/>
  <c r="O39" i="8"/>
  <c r="K39" i="8"/>
  <c r="L39" i="8" s="1"/>
  <c r="M39" i="8" s="1"/>
  <c r="H39" i="8"/>
  <c r="I39" i="8" s="1"/>
  <c r="F39" i="8"/>
  <c r="U54" i="8"/>
  <c r="R54" i="8"/>
  <c r="S54" i="8" s="1"/>
  <c r="O54" i="8"/>
  <c r="K54" i="8"/>
  <c r="L54" i="8" s="1"/>
  <c r="H54" i="8"/>
  <c r="I54" i="8" s="1"/>
  <c r="J54" i="8" s="1"/>
  <c r="F54" i="8"/>
  <c r="G54" i="8" s="1"/>
  <c r="U13" i="8"/>
  <c r="V13" i="8" s="1"/>
  <c r="R13" i="8"/>
  <c r="O13" i="8"/>
  <c r="K13" i="8"/>
  <c r="L13" i="8" s="1"/>
  <c r="M13" i="8" s="1"/>
  <c r="H13" i="8"/>
  <c r="I13" i="8" s="1"/>
  <c r="F13" i="8"/>
  <c r="G13" i="8" s="1"/>
  <c r="U29" i="8"/>
  <c r="V29" i="8" s="1"/>
  <c r="R29" i="8"/>
  <c r="O29" i="8"/>
  <c r="P29" i="8" s="1"/>
  <c r="K29" i="8"/>
  <c r="L29" i="8" s="1"/>
  <c r="M29" i="8" s="1"/>
  <c r="H29" i="8"/>
  <c r="I29" i="8" s="1"/>
  <c r="F29" i="8"/>
  <c r="G29" i="8" s="1"/>
  <c r="U17" i="8"/>
  <c r="V17" i="8" s="1"/>
  <c r="R17" i="8"/>
  <c r="S17" i="8" s="1"/>
  <c r="O17" i="8"/>
  <c r="P17" i="8" s="1"/>
  <c r="K17" i="8"/>
  <c r="L17" i="8" s="1"/>
  <c r="M17" i="8" s="1"/>
  <c r="H17" i="8"/>
  <c r="F17" i="8"/>
  <c r="G17" i="8" s="1"/>
  <c r="U8" i="8"/>
  <c r="V8" i="8" s="1"/>
  <c r="R8" i="8"/>
  <c r="O8" i="8"/>
  <c r="P8" i="8" s="1"/>
  <c r="K8" i="8"/>
  <c r="L8" i="8" s="1"/>
  <c r="M8" i="8" s="1"/>
  <c r="H8" i="8"/>
  <c r="I8" i="8" s="1"/>
  <c r="J8" i="8" s="1"/>
  <c r="F8" i="8"/>
  <c r="U23" i="8"/>
  <c r="V23" i="8" s="1"/>
  <c r="R23" i="8"/>
  <c r="S23" i="8" s="1"/>
  <c r="K23" i="8"/>
  <c r="L23" i="8" s="1"/>
  <c r="M23" i="8" s="1"/>
  <c r="H23" i="8"/>
  <c r="I23" i="8" s="1"/>
  <c r="J23" i="8" s="1"/>
  <c r="F23" i="8"/>
  <c r="G23" i="8" s="1"/>
  <c r="U2" i="8"/>
  <c r="V2" i="8" s="1"/>
  <c r="R2" i="8"/>
  <c r="S2" i="8" s="1"/>
  <c r="O2" i="8"/>
  <c r="P2" i="8" s="1"/>
  <c r="K2" i="8"/>
  <c r="L2" i="8" s="1"/>
  <c r="M2" i="8" s="1"/>
  <c r="H2" i="8"/>
  <c r="F2" i="8"/>
  <c r="G2" i="8" s="1"/>
  <c r="R117" i="8"/>
  <c r="S117" i="8" s="1"/>
  <c r="O117" i="8"/>
  <c r="P117" i="8" s="1"/>
  <c r="K117" i="8"/>
  <c r="L117" i="8" s="1"/>
  <c r="M117" i="8" s="1"/>
  <c r="H117" i="8"/>
  <c r="I117" i="8" s="1"/>
  <c r="J117" i="8" s="1"/>
  <c r="F117" i="8"/>
  <c r="G117" i="8" s="1"/>
  <c r="U4" i="8"/>
  <c r="V4" i="8" s="1"/>
  <c r="R4" i="8"/>
  <c r="S4" i="8" s="1"/>
  <c r="O4" i="8"/>
  <c r="P4" i="8" s="1"/>
  <c r="K4" i="8"/>
  <c r="L4" i="8" s="1"/>
  <c r="M4" i="8" s="1"/>
  <c r="H4" i="8"/>
  <c r="I4" i="8" s="1"/>
  <c r="J4" i="8" s="1"/>
  <c r="F4" i="8"/>
  <c r="Q27" i="5"/>
  <c r="R27" i="5" s="1"/>
  <c r="Q8" i="5"/>
  <c r="R8" i="5" s="1"/>
  <c r="Q11" i="5"/>
  <c r="R11" i="5" s="1"/>
  <c r="Q20" i="5"/>
  <c r="R20" i="5" s="1"/>
  <c r="Q31" i="5"/>
  <c r="R31" i="5" s="1"/>
  <c r="Q35" i="5"/>
  <c r="R35" i="5" s="1"/>
  <c r="Q38" i="5"/>
  <c r="R38" i="5" s="1"/>
  <c r="Q3" i="1"/>
  <c r="R3" i="1" s="1"/>
  <c r="Q13" i="1"/>
  <c r="R13" i="1" s="1"/>
  <c r="Q16" i="1"/>
  <c r="R16" i="1" s="1"/>
  <c r="Q18" i="1"/>
  <c r="R18" i="1" s="1"/>
  <c r="W33" i="8" l="1"/>
  <c r="V33" i="8"/>
  <c r="W41" i="8"/>
  <c r="V41" i="8"/>
  <c r="W34" i="8"/>
  <c r="V34" i="8"/>
  <c r="W45" i="8"/>
  <c r="V45" i="8"/>
  <c r="W27" i="8"/>
  <c r="V27" i="8"/>
  <c r="W20" i="8"/>
  <c r="V20" i="8"/>
  <c r="W28" i="8"/>
  <c r="V28" i="8"/>
  <c r="H12" i="11" s="1"/>
  <c r="W11" i="8"/>
  <c r="V11" i="8"/>
  <c r="H5" i="11" s="1"/>
  <c r="W7" i="8"/>
  <c r="V7" i="8"/>
  <c r="H2" i="11" s="1"/>
  <c r="F28" i="11"/>
  <c r="F26" i="11"/>
  <c r="F24" i="11"/>
  <c r="F16" i="11"/>
  <c r="F10" i="11"/>
  <c r="F7" i="11"/>
  <c r="F5" i="11"/>
  <c r="G20" i="11"/>
  <c r="G25" i="11"/>
  <c r="G22" i="11"/>
  <c r="G13" i="11"/>
  <c r="G9" i="11"/>
  <c r="G6" i="11"/>
  <c r="G2" i="11"/>
  <c r="H17" i="11"/>
  <c r="H21" i="11"/>
  <c r="H14" i="11"/>
  <c r="H3" i="11"/>
  <c r="F20" i="11"/>
  <c r="F25" i="11"/>
  <c r="F22" i="11"/>
  <c r="F13" i="11"/>
  <c r="F9" i="11"/>
  <c r="F6" i="11"/>
  <c r="F2" i="11"/>
  <c r="G19" i="11"/>
  <c r="G17" i="11"/>
  <c r="G21" i="11"/>
  <c r="G14" i="11"/>
  <c r="G12" i="11"/>
  <c r="G3" i="11"/>
  <c r="H4" i="11"/>
  <c r="H27" i="11"/>
  <c r="H23" i="11"/>
  <c r="H18" i="11"/>
  <c r="H15" i="11"/>
  <c r="H11" i="11"/>
  <c r="H8" i="11"/>
  <c r="F19" i="11"/>
  <c r="F17" i="11"/>
  <c r="F21" i="11"/>
  <c r="F14" i="11"/>
  <c r="F12" i="11"/>
  <c r="F3" i="11"/>
  <c r="G4" i="11"/>
  <c r="G27" i="11"/>
  <c r="G23" i="11"/>
  <c r="G18" i="11"/>
  <c r="G15" i="11"/>
  <c r="G11" i="11"/>
  <c r="G8" i="11"/>
  <c r="H28" i="11"/>
  <c r="H26" i="11"/>
  <c r="H24" i="11"/>
  <c r="H16" i="11"/>
  <c r="H10" i="11"/>
  <c r="H7" i="11"/>
  <c r="F4" i="11"/>
  <c r="F27" i="11"/>
  <c r="F23" i="11"/>
  <c r="F18" i="11"/>
  <c r="F15" i="11"/>
  <c r="F11" i="11"/>
  <c r="F8" i="11"/>
  <c r="G28" i="11"/>
  <c r="G26" i="11"/>
  <c r="G24" i="11"/>
  <c r="G16" i="11"/>
  <c r="G10" i="11"/>
  <c r="G7" i="11"/>
  <c r="G5" i="11"/>
  <c r="H20" i="11"/>
  <c r="H25" i="11"/>
  <c r="H22" i="11"/>
  <c r="H13" i="11"/>
  <c r="H9" i="11"/>
  <c r="H6" i="11"/>
  <c r="C14" i="11"/>
  <c r="E2" i="11"/>
  <c r="C10" i="11"/>
  <c r="C8" i="11"/>
  <c r="D9" i="11"/>
  <c r="C16" i="11"/>
  <c r="D2" i="11"/>
  <c r="D8" i="11"/>
  <c r="C11" i="11"/>
  <c r="D14" i="11"/>
  <c r="C6" i="11"/>
  <c r="C12" i="11"/>
  <c r="D17" i="11"/>
  <c r="D7" i="11"/>
  <c r="D10" i="11"/>
  <c r="D3" i="11"/>
  <c r="E4" i="11"/>
  <c r="E27" i="11"/>
  <c r="E22" i="11"/>
  <c r="E16" i="11"/>
  <c r="E9" i="11"/>
  <c r="E7" i="11"/>
  <c r="E28" i="11"/>
  <c r="E26" i="11"/>
  <c r="E17" i="11"/>
  <c r="E21" i="11"/>
  <c r="E10" i="11"/>
  <c r="E12" i="11"/>
  <c r="E5" i="11"/>
  <c r="E20" i="11"/>
  <c r="E23" i="11"/>
  <c r="E24" i="11"/>
  <c r="E18" i="11"/>
  <c r="E11" i="11"/>
  <c r="E6" i="11"/>
  <c r="E8" i="11"/>
  <c r="E19" i="11"/>
  <c r="E25" i="11"/>
  <c r="E13" i="11"/>
  <c r="E14" i="11"/>
  <c r="E15" i="11"/>
  <c r="E3" i="11"/>
  <c r="D6" i="11"/>
  <c r="D13" i="11"/>
  <c r="C4" i="11"/>
  <c r="D11" i="11"/>
  <c r="C3" i="11"/>
  <c r="D4" i="11"/>
  <c r="C23" i="11"/>
  <c r="C2" i="11"/>
  <c r="C7" i="11"/>
  <c r="C27" i="11"/>
  <c r="C22" i="11"/>
  <c r="C5" i="11"/>
  <c r="D27" i="11"/>
  <c r="D22" i="11"/>
  <c r="D12" i="11"/>
  <c r="D5" i="11"/>
  <c r="C28" i="11"/>
  <c r="C26" i="11"/>
  <c r="C21" i="11"/>
  <c r="C15" i="11"/>
  <c r="C18" i="11"/>
  <c r="C9" i="11"/>
  <c r="D28" i="11"/>
  <c r="D26" i="11"/>
  <c r="D21" i="11"/>
  <c r="D15" i="11"/>
  <c r="D18" i="11"/>
  <c r="C20" i="11"/>
  <c r="C13" i="11"/>
  <c r="D20" i="11"/>
  <c r="D23" i="11"/>
  <c r="D16" i="11"/>
  <c r="C19" i="11"/>
  <c r="C24" i="11"/>
  <c r="C25" i="11"/>
  <c r="C17" i="11"/>
  <c r="D19" i="11"/>
  <c r="D24" i="11"/>
  <c r="D25" i="11"/>
  <c r="W9" i="8"/>
  <c r="W87" i="8"/>
  <c r="W98" i="8"/>
  <c r="W59" i="8"/>
  <c r="W100" i="8"/>
  <c r="W90" i="8"/>
  <c r="W5" i="8"/>
  <c r="W50" i="8"/>
  <c r="W85" i="8"/>
  <c r="W77" i="8"/>
  <c r="W51" i="8"/>
  <c r="W6" i="8"/>
  <c r="W89" i="8"/>
  <c r="W21" i="8"/>
  <c r="W48" i="8"/>
  <c r="W112" i="8"/>
  <c r="W47" i="8"/>
  <c r="W103" i="8"/>
  <c r="W17" i="8"/>
  <c r="W69" i="8"/>
  <c r="W68" i="8"/>
  <c r="W72" i="8"/>
  <c r="W23" i="8"/>
  <c r="W39" i="8"/>
  <c r="W31" i="8"/>
  <c r="W56" i="8"/>
  <c r="W60" i="8"/>
  <c r="W107" i="8"/>
  <c r="W64" i="8"/>
  <c r="W46" i="8"/>
  <c r="W81" i="8"/>
  <c r="W82" i="8"/>
  <c r="W12" i="8"/>
  <c r="W15" i="8"/>
  <c r="W18" i="8"/>
  <c r="W91" i="8"/>
  <c r="W37" i="8"/>
  <c r="W42" i="8"/>
  <c r="W24" i="8"/>
  <c r="W74" i="8"/>
  <c r="W44" i="8"/>
  <c r="W95" i="8"/>
  <c r="W79" i="8"/>
  <c r="W109" i="8"/>
  <c r="W4" i="8"/>
  <c r="W13" i="8"/>
  <c r="W54" i="8"/>
  <c r="W43" i="8"/>
  <c r="W84" i="8"/>
  <c r="W25" i="8"/>
  <c r="W92" i="8"/>
  <c r="W93" i="8"/>
  <c r="W63" i="8"/>
  <c r="W111" i="8"/>
  <c r="W101" i="8"/>
  <c r="W102" i="8"/>
  <c r="W116" i="8"/>
  <c r="W22" i="8"/>
  <c r="W14" i="8"/>
  <c r="W96" i="8"/>
  <c r="W35" i="8"/>
  <c r="W86" i="8"/>
  <c r="W67" i="8"/>
  <c r="W73" i="8"/>
  <c r="W117" i="8"/>
  <c r="W8" i="8"/>
  <c r="W76" i="8"/>
  <c r="W52" i="8"/>
  <c r="W62" i="8"/>
  <c r="W108" i="8"/>
  <c r="W99" i="8"/>
  <c r="W110" i="8"/>
  <c r="W80" i="8"/>
  <c r="W3" i="8"/>
  <c r="W58" i="8"/>
  <c r="W19" i="8"/>
  <c r="W65" i="8"/>
  <c r="W61" i="8"/>
  <c r="W88" i="8"/>
  <c r="W70" i="8"/>
  <c r="W83" i="8"/>
  <c r="W115" i="8"/>
  <c r="W55" i="8"/>
  <c r="W10" i="8"/>
  <c r="W53" i="8"/>
  <c r="W94" i="8"/>
  <c r="W104" i="8"/>
  <c r="W30" i="8"/>
  <c r="W57" i="8"/>
  <c r="W26" i="8"/>
  <c r="W2" i="8"/>
  <c r="W29" i="8"/>
  <c r="W38" i="8"/>
  <c r="W36" i="8"/>
  <c r="W97" i="8"/>
  <c r="W78" i="8"/>
  <c r="W105" i="8"/>
  <c r="W66" i="8"/>
  <c r="W71" i="8"/>
  <c r="W114" i="8"/>
  <c r="W75" i="8"/>
  <c r="W16" i="8"/>
  <c r="W106" i="8"/>
  <c r="W113" i="8"/>
  <c r="O54" i="5"/>
  <c r="M54" i="5"/>
  <c r="J61" i="5"/>
  <c r="K61" i="5" s="1"/>
  <c r="J60" i="5"/>
  <c r="K60" i="5" s="1"/>
  <c r="J63" i="5"/>
  <c r="K63" i="5" s="1"/>
  <c r="J55" i="5"/>
  <c r="K55" i="5" s="1"/>
  <c r="J58" i="5"/>
  <c r="K58" i="5" s="1"/>
  <c r="J50" i="5"/>
  <c r="K50" i="5" s="1"/>
  <c r="J59" i="5"/>
  <c r="K59" i="5" s="1"/>
  <c r="J57" i="5"/>
  <c r="K57" i="5" s="1"/>
  <c r="J53" i="5"/>
  <c r="K53" i="5" s="1"/>
  <c r="J51" i="5"/>
  <c r="K51" i="5" s="1"/>
  <c r="J46" i="5"/>
  <c r="K46" i="5" s="1"/>
  <c r="J45" i="5"/>
  <c r="K45" i="5" s="1"/>
  <c r="J49" i="5"/>
  <c r="K49" i="5" s="1"/>
  <c r="J52" i="5"/>
  <c r="K52" i="5" s="1"/>
  <c r="J48" i="5"/>
  <c r="K48" i="5" s="1"/>
  <c r="J39" i="5"/>
  <c r="K39" i="5" s="1"/>
  <c r="J43" i="5"/>
  <c r="K43" i="5" s="1"/>
  <c r="J40" i="5"/>
  <c r="K40" i="5" s="1"/>
  <c r="J56" i="5"/>
  <c r="K56" i="5" s="1"/>
  <c r="J36" i="5"/>
  <c r="K36" i="5" s="1"/>
  <c r="J37" i="5"/>
  <c r="K37" i="5" s="1"/>
  <c r="J34" i="5"/>
  <c r="K34" i="5" s="1"/>
  <c r="J44" i="5"/>
  <c r="K44" i="5" s="1"/>
  <c r="J41" i="5"/>
  <c r="K41" i="5" s="1"/>
  <c r="J33" i="5"/>
  <c r="K33" i="5" s="1"/>
  <c r="J32" i="5"/>
  <c r="K32" i="5" s="1"/>
  <c r="J54" i="5"/>
  <c r="K54" i="5" s="1"/>
  <c r="J42" i="5"/>
  <c r="K42" i="5" s="1"/>
  <c r="J47" i="5"/>
  <c r="K47" i="5" s="1"/>
  <c r="J30" i="5"/>
  <c r="K30" i="5" s="1"/>
  <c r="J29" i="5"/>
  <c r="K29" i="5" s="1"/>
  <c r="J28" i="5"/>
  <c r="K28" i="5" s="1"/>
  <c r="J26" i="5"/>
  <c r="K26" i="5" s="1"/>
  <c r="J23" i="5"/>
  <c r="K23" i="5" s="1"/>
  <c r="J22" i="5"/>
  <c r="K22" i="5" s="1"/>
  <c r="J24" i="5"/>
  <c r="K24" i="5" s="1"/>
  <c r="J18" i="5"/>
  <c r="K18" i="5" s="1"/>
  <c r="J19" i="5"/>
  <c r="K19" i="5" s="1"/>
  <c r="J15" i="5"/>
  <c r="K15" i="5" s="1"/>
  <c r="J16" i="5"/>
  <c r="K16" i="5" s="1"/>
  <c r="J12" i="5"/>
  <c r="K12" i="5" s="1"/>
  <c r="J13" i="5"/>
  <c r="K13" i="5" s="1"/>
  <c r="J14" i="5"/>
  <c r="K14" i="5" s="1"/>
  <c r="J9" i="5"/>
  <c r="K9" i="5" s="1"/>
  <c r="J10" i="5"/>
  <c r="K10" i="5" s="1"/>
  <c r="J21" i="5"/>
  <c r="K21" i="5" s="1"/>
  <c r="J6" i="5"/>
  <c r="K6" i="5" s="1"/>
  <c r="J7" i="5"/>
  <c r="K7" i="5" s="1"/>
  <c r="J4" i="5"/>
  <c r="K4" i="5" s="1"/>
  <c r="J17" i="5"/>
  <c r="K17" i="5" s="1"/>
  <c r="J5" i="5"/>
  <c r="K5" i="5" s="1"/>
  <c r="J2" i="5"/>
  <c r="K2" i="5" s="1"/>
  <c r="J3" i="5"/>
  <c r="K3" i="5" s="1"/>
  <c r="J62" i="5"/>
  <c r="H19" i="11" l="1"/>
  <c r="I19" i="11" s="1"/>
  <c r="I2" i="11"/>
  <c r="I10" i="11"/>
  <c r="I16" i="11"/>
  <c r="I8" i="11"/>
  <c r="I12" i="11"/>
  <c r="I11" i="11"/>
  <c r="I17" i="11"/>
  <c r="I14" i="11"/>
  <c r="I9" i="11"/>
  <c r="I7" i="11"/>
  <c r="I3" i="11"/>
  <c r="I6" i="11"/>
  <c r="I13" i="11"/>
  <c r="I23" i="11"/>
  <c r="I21" i="11"/>
  <c r="I4" i="11"/>
  <c r="I20" i="11"/>
  <c r="I15" i="11"/>
  <c r="I27" i="11"/>
  <c r="I5" i="11"/>
  <c r="I25" i="11"/>
  <c r="I24" i="11"/>
  <c r="I26" i="11"/>
  <c r="I18" i="11"/>
  <c r="I28" i="11"/>
  <c r="I22" i="11"/>
  <c r="B14" i="9"/>
  <c r="B13" i="9"/>
  <c r="B12" i="9"/>
  <c r="B11" i="9"/>
  <c r="B10" i="9"/>
  <c r="B9" i="9"/>
  <c r="B8" i="9"/>
  <c r="B7" i="9"/>
  <c r="B6" i="9"/>
  <c r="B5" i="9"/>
  <c r="B4" i="9"/>
  <c r="B3" i="9"/>
  <c r="B2" i="9"/>
  <c r="Q2" i="1" l="1"/>
  <c r="O2" i="1"/>
  <c r="M2" i="1"/>
  <c r="K2" i="1"/>
  <c r="H2" i="1"/>
  <c r="I2" i="1" s="1"/>
  <c r="Q8" i="1"/>
  <c r="O8" i="1"/>
  <c r="M8" i="1"/>
  <c r="K8" i="1"/>
  <c r="H8" i="1"/>
  <c r="I8" i="1" s="1"/>
  <c r="Q15" i="1"/>
  <c r="O15" i="1"/>
  <c r="M15" i="1"/>
  <c r="K15" i="1"/>
  <c r="H15" i="1"/>
  <c r="I15" i="1" s="1"/>
  <c r="Q22" i="1"/>
  <c r="O22" i="1"/>
  <c r="M22" i="1"/>
  <c r="K22" i="1"/>
  <c r="H22" i="1"/>
  <c r="I22" i="1" s="1"/>
  <c r="R2" i="1" l="1"/>
  <c r="R8" i="1"/>
  <c r="R15" i="1"/>
  <c r="R22" i="1"/>
  <c r="Q3" i="5"/>
  <c r="O3" i="5"/>
  <c r="M3" i="5"/>
  <c r="I3" i="5"/>
  <c r="G3" i="5"/>
  <c r="Q17" i="5"/>
  <c r="O17" i="5"/>
  <c r="M17" i="5"/>
  <c r="I17" i="5"/>
  <c r="G17" i="5"/>
  <c r="Q6" i="5"/>
  <c r="O6" i="5"/>
  <c r="M6" i="5"/>
  <c r="I6" i="5"/>
  <c r="G6" i="5"/>
  <c r="Q14" i="5"/>
  <c r="O14" i="5"/>
  <c r="M14" i="5"/>
  <c r="I14" i="5"/>
  <c r="G14" i="5"/>
  <c r="Q24" i="5"/>
  <c r="O24" i="5"/>
  <c r="M24" i="5"/>
  <c r="I24" i="5"/>
  <c r="G24" i="5"/>
  <c r="Q23" i="5"/>
  <c r="O23" i="5"/>
  <c r="M23" i="5"/>
  <c r="I23" i="5"/>
  <c r="G23" i="5"/>
  <c r="Q28" i="5"/>
  <c r="O28" i="5"/>
  <c r="M28" i="5"/>
  <c r="I28" i="5"/>
  <c r="G28" i="5"/>
  <c r="Q37" i="5"/>
  <c r="O37" i="5"/>
  <c r="M37" i="5"/>
  <c r="I37" i="5"/>
  <c r="G37" i="5"/>
  <c r="Q14" i="1"/>
  <c r="O14" i="1"/>
  <c r="M14" i="1"/>
  <c r="K14" i="1"/>
  <c r="H14" i="1"/>
  <c r="I14" i="1" s="1"/>
  <c r="Q7" i="1"/>
  <c r="O7" i="1"/>
  <c r="M7" i="1"/>
  <c r="K7" i="1"/>
  <c r="H7" i="1"/>
  <c r="I7" i="1" s="1"/>
  <c r="Q10" i="1"/>
  <c r="O10" i="1"/>
  <c r="M10" i="1"/>
  <c r="K10" i="1"/>
  <c r="H10" i="1"/>
  <c r="I10" i="1" s="1"/>
  <c r="Q23" i="1"/>
  <c r="O23" i="1"/>
  <c r="M23" i="1"/>
  <c r="K23" i="1"/>
  <c r="H23" i="1"/>
  <c r="I23" i="1" s="1"/>
  <c r="Q32" i="5"/>
  <c r="O32" i="5"/>
  <c r="M32" i="5"/>
  <c r="I32" i="5"/>
  <c r="G32" i="5"/>
  <c r="Q42" i="5"/>
  <c r="O42" i="5"/>
  <c r="M42" i="5"/>
  <c r="I42" i="5"/>
  <c r="G42" i="5"/>
  <c r="Q13" i="5"/>
  <c r="O13" i="5"/>
  <c r="M13" i="5"/>
  <c r="I13" i="5"/>
  <c r="G13" i="5"/>
  <c r="Q15" i="5"/>
  <c r="O15" i="5"/>
  <c r="M15" i="5"/>
  <c r="I15" i="5"/>
  <c r="G15" i="5"/>
  <c r="Q46" i="5"/>
  <c r="O46" i="5"/>
  <c r="M46" i="5"/>
  <c r="I46" i="5"/>
  <c r="G46" i="5"/>
  <c r="Q50" i="5"/>
  <c r="O50" i="5"/>
  <c r="M50" i="5"/>
  <c r="I50" i="5"/>
  <c r="G50" i="5"/>
  <c r="Q21" i="1"/>
  <c r="O21" i="1"/>
  <c r="M21" i="1"/>
  <c r="K21" i="1"/>
  <c r="H21" i="1"/>
  <c r="I21" i="1" s="1"/>
  <c r="Q19" i="1"/>
  <c r="O19" i="1"/>
  <c r="M19" i="1"/>
  <c r="K19" i="1"/>
  <c r="H19" i="1"/>
  <c r="I19" i="1" s="1"/>
  <c r="Q6" i="1"/>
  <c r="O6" i="1"/>
  <c r="M6" i="1"/>
  <c r="K6" i="1"/>
  <c r="H6" i="1"/>
  <c r="I6" i="1" s="1"/>
  <c r="Q20" i="1"/>
  <c r="O20" i="1"/>
  <c r="M20" i="1"/>
  <c r="K20" i="1"/>
  <c r="H20" i="1"/>
  <c r="I20" i="1" s="1"/>
  <c r="Q28" i="1"/>
  <c r="O28" i="1"/>
  <c r="M28" i="1"/>
  <c r="K28" i="1"/>
  <c r="H28" i="1"/>
  <c r="I28" i="1" s="1"/>
  <c r="Q39" i="1"/>
  <c r="O39" i="1"/>
  <c r="M39" i="1"/>
  <c r="K39" i="1"/>
  <c r="H39" i="1"/>
  <c r="I39" i="1" s="1"/>
  <c r="Q36" i="1"/>
  <c r="O36" i="1"/>
  <c r="M36" i="1"/>
  <c r="K36" i="1"/>
  <c r="H36" i="1"/>
  <c r="I36" i="1" s="1"/>
  <c r="I42" i="1"/>
  <c r="K42" i="1"/>
  <c r="M42" i="1"/>
  <c r="O42" i="1"/>
  <c r="Q42" i="1"/>
  <c r="R3" i="5" l="1"/>
  <c r="R17" i="5"/>
  <c r="W9" i="5" s="1"/>
  <c r="R6" i="5"/>
  <c r="W14" i="5" s="1"/>
  <c r="R14" i="5"/>
  <c r="R24" i="5"/>
  <c r="R23" i="5"/>
  <c r="R28" i="5"/>
  <c r="R37" i="5"/>
  <c r="R14" i="1"/>
  <c r="R7" i="1"/>
  <c r="R10" i="1"/>
  <c r="R23" i="1"/>
  <c r="R32" i="5"/>
  <c r="R42" i="5"/>
  <c r="R13" i="5"/>
  <c r="R15" i="5"/>
  <c r="W16" i="5" s="1"/>
  <c r="R46" i="5"/>
  <c r="R50" i="5"/>
  <c r="R21" i="1"/>
  <c r="R19" i="1"/>
  <c r="R6" i="1"/>
  <c r="R20" i="1"/>
  <c r="R28" i="1"/>
  <c r="R39" i="1"/>
  <c r="R36" i="1"/>
  <c r="R42" i="1"/>
  <c r="G18" i="5"/>
  <c r="H18" i="5"/>
  <c r="I18" i="5" s="1"/>
  <c r="M18" i="5"/>
  <c r="O18" i="5"/>
  <c r="Q18" i="5"/>
  <c r="G36" i="5"/>
  <c r="H36" i="5"/>
  <c r="I36" i="5" s="1"/>
  <c r="M36" i="5"/>
  <c r="O36" i="5"/>
  <c r="Q36" i="5"/>
  <c r="G12" i="5"/>
  <c r="H12" i="5"/>
  <c r="I12" i="5" s="1"/>
  <c r="M12" i="5"/>
  <c r="O12" i="5"/>
  <c r="Q12" i="5"/>
  <c r="G9" i="5"/>
  <c r="H9" i="5"/>
  <c r="I9" i="5" s="1"/>
  <c r="M9" i="5"/>
  <c r="O9" i="5"/>
  <c r="Q9" i="5"/>
  <c r="G21" i="5"/>
  <c r="H21" i="5"/>
  <c r="I21" i="5" s="1"/>
  <c r="M21" i="5"/>
  <c r="O21" i="5"/>
  <c r="Q21" i="5"/>
  <c r="G4" i="5"/>
  <c r="H4" i="5"/>
  <c r="I4" i="5" s="1"/>
  <c r="M4" i="5"/>
  <c r="O4" i="5"/>
  <c r="Q4" i="5"/>
  <c r="G2" i="5"/>
  <c r="H2" i="5"/>
  <c r="I2" i="5" s="1"/>
  <c r="M2" i="5"/>
  <c r="O2" i="5"/>
  <c r="Q2" i="5"/>
  <c r="G30" i="5"/>
  <c r="G29" i="5"/>
  <c r="G26" i="5"/>
  <c r="G45" i="5"/>
  <c r="G10" i="5"/>
  <c r="G39" i="5"/>
  <c r="G56" i="5"/>
  <c r="G57" i="5"/>
  <c r="W18" i="5"/>
  <c r="W17" i="5"/>
  <c r="H62" i="5"/>
  <c r="I62" i="5" s="1"/>
  <c r="H59" i="5"/>
  <c r="I59" i="5" s="1"/>
  <c r="H63" i="5"/>
  <c r="I63" i="5" s="1"/>
  <c r="H34" i="5"/>
  <c r="I34" i="5" s="1"/>
  <c r="H44" i="5"/>
  <c r="I44" i="5" s="1"/>
  <c r="H33" i="5"/>
  <c r="I33" i="5" s="1"/>
  <c r="H54" i="5"/>
  <c r="I54" i="5" s="1"/>
  <c r="H55" i="5"/>
  <c r="H47" i="5"/>
  <c r="I47" i="5" s="1"/>
  <c r="H43" i="5"/>
  <c r="I43" i="5" s="1"/>
  <c r="H51" i="5"/>
  <c r="I51" i="5" s="1"/>
  <c r="H49" i="5"/>
  <c r="I49" i="5" s="1"/>
  <c r="H48" i="5"/>
  <c r="I48" i="5" s="1"/>
  <c r="H58" i="5"/>
  <c r="H52" i="5"/>
  <c r="I52" i="5" s="1"/>
  <c r="H19" i="5"/>
  <c r="I19" i="5" s="1"/>
  <c r="H40" i="5"/>
  <c r="I40" i="5" s="1"/>
  <c r="H16" i="5"/>
  <c r="I16" i="5" s="1"/>
  <c r="H61" i="5"/>
  <c r="H22" i="5"/>
  <c r="H41" i="5"/>
  <c r="I41" i="5" s="1"/>
  <c r="H7" i="5"/>
  <c r="I7" i="5" s="1"/>
  <c r="H5" i="5"/>
  <c r="I5" i="5" s="1"/>
  <c r="H10" i="5"/>
  <c r="H39" i="5"/>
  <c r="I39" i="5" s="1"/>
  <c r="H56" i="5"/>
  <c r="I56" i="5" s="1"/>
  <c r="H57" i="5"/>
  <c r="I57" i="5" s="1"/>
  <c r="H45" i="5"/>
  <c r="I45" i="5" s="1"/>
  <c r="H53" i="5"/>
  <c r="I53" i="5" s="1"/>
  <c r="H30" i="5"/>
  <c r="I30" i="5" s="1"/>
  <c r="H29" i="5"/>
  <c r="I29" i="5" s="1"/>
  <c r="H26" i="5"/>
  <c r="I26" i="5" s="1"/>
  <c r="H60" i="5"/>
  <c r="I60" i="5" s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2" i="3"/>
  <c r="Q26" i="5"/>
  <c r="O26" i="5"/>
  <c r="M26" i="5"/>
  <c r="Q29" i="5"/>
  <c r="O29" i="5"/>
  <c r="M29" i="5"/>
  <c r="Q30" i="5"/>
  <c r="O30" i="5"/>
  <c r="M30" i="5"/>
  <c r="Q53" i="5"/>
  <c r="O53" i="5"/>
  <c r="M53" i="5"/>
  <c r="G53" i="5"/>
  <c r="Q45" i="5"/>
  <c r="O45" i="5"/>
  <c r="M45" i="5"/>
  <c r="Q57" i="5"/>
  <c r="O57" i="5"/>
  <c r="M57" i="5"/>
  <c r="Q56" i="5"/>
  <c r="O56" i="5"/>
  <c r="M56" i="5"/>
  <c r="Q39" i="5"/>
  <c r="O39" i="5"/>
  <c r="M39" i="5"/>
  <c r="Q10" i="5"/>
  <c r="O10" i="5"/>
  <c r="M10" i="5"/>
  <c r="I10" i="5"/>
  <c r="Q5" i="5"/>
  <c r="O5" i="5"/>
  <c r="M5" i="5"/>
  <c r="G5" i="5"/>
  <c r="Q7" i="5"/>
  <c r="O7" i="5"/>
  <c r="M7" i="5"/>
  <c r="G7" i="5"/>
  <c r="Q41" i="5"/>
  <c r="O41" i="5"/>
  <c r="M41" i="5"/>
  <c r="G41" i="5"/>
  <c r="Q22" i="5"/>
  <c r="O22" i="5"/>
  <c r="M22" i="5"/>
  <c r="I22" i="5"/>
  <c r="G22" i="5"/>
  <c r="Q61" i="5"/>
  <c r="O61" i="5"/>
  <c r="M61" i="5"/>
  <c r="G61" i="5"/>
  <c r="Q16" i="5"/>
  <c r="O16" i="5"/>
  <c r="M16" i="5"/>
  <c r="G16" i="5"/>
  <c r="Q40" i="5"/>
  <c r="O40" i="5"/>
  <c r="M40" i="5"/>
  <c r="Q19" i="5"/>
  <c r="O19" i="5"/>
  <c r="M19" i="5"/>
  <c r="G19" i="5"/>
  <c r="Q52" i="5"/>
  <c r="O52" i="5"/>
  <c r="M52" i="5"/>
  <c r="G52" i="5"/>
  <c r="Q58" i="5"/>
  <c r="O58" i="5"/>
  <c r="M58" i="5"/>
  <c r="G58" i="5"/>
  <c r="Q48" i="5"/>
  <c r="O48" i="5"/>
  <c r="M48" i="5"/>
  <c r="G48" i="5"/>
  <c r="Q49" i="5"/>
  <c r="O49" i="5"/>
  <c r="M49" i="5"/>
  <c r="G49" i="5"/>
  <c r="Q51" i="5"/>
  <c r="O51" i="5"/>
  <c r="M51" i="5"/>
  <c r="G51" i="5"/>
  <c r="Q43" i="5"/>
  <c r="O43" i="5"/>
  <c r="M43" i="5"/>
  <c r="G43" i="5"/>
  <c r="Q47" i="5"/>
  <c r="O47" i="5"/>
  <c r="M47" i="5"/>
  <c r="G47" i="5"/>
  <c r="Q55" i="5"/>
  <c r="O55" i="5"/>
  <c r="M55" i="5"/>
  <c r="I55" i="5"/>
  <c r="G55" i="5"/>
  <c r="Q54" i="5"/>
  <c r="G54" i="5"/>
  <c r="Q33" i="5"/>
  <c r="O33" i="5"/>
  <c r="M33" i="5"/>
  <c r="G33" i="5"/>
  <c r="Q44" i="5"/>
  <c r="O44" i="5"/>
  <c r="M44" i="5"/>
  <c r="G44" i="5"/>
  <c r="Q34" i="5"/>
  <c r="O34" i="5"/>
  <c r="M34" i="5"/>
  <c r="G34" i="5"/>
  <c r="Q63" i="5"/>
  <c r="O63" i="5"/>
  <c r="M63" i="5"/>
  <c r="G63" i="5"/>
  <c r="Q59" i="5"/>
  <c r="O59" i="5"/>
  <c r="M59" i="5"/>
  <c r="G59" i="5"/>
  <c r="O62" i="5"/>
  <c r="M62" i="5"/>
  <c r="K62" i="5"/>
  <c r="G62" i="5"/>
  <c r="Q60" i="5"/>
  <c r="O60" i="5"/>
  <c r="G60" i="5"/>
  <c r="R36" i="5" l="1"/>
  <c r="R62" i="5"/>
  <c r="R52" i="5"/>
  <c r="R44" i="5"/>
  <c r="R56" i="5"/>
  <c r="R54" i="5"/>
  <c r="R58" i="5"/>
  <c r="R33" i="5"/>
  <c r="R59" i="5"/>
  <c r="R47" i="5"/>
  <c r="W10" i="5" s="1"/>
  <c r="R63" i="5"/>
  <c r="R34" i="5"/>
  <c r="R19" i="5"/>
  <c r="R39" i="5"/>
  <c r="W8" i="5" s="1"/>
  <c r="R18" i="5"/>
  <c r="R30" i="5"/>
  <c r="R49" i="5"/>
  <c r="R40" i="5"/>
  <c r="R10" i="5"/>
  <c r="R26" i="5"/>
  <c r="R45" i="5"/>
  <c r="R4" i="5"/>
  <c r="R9" i="5"/>
  <c r="R2" i="5"/>
  <c r="R21" i="5"/>
  <c r="R12" i="5"/>
  <c r="R43" i="5"/>
  <c r="W15" i="5" s="1"/>
  <c r="R51" i="5"/>
  <c r="R48" i="5"/>
  <c r="R53" i="5"/>
  <c r="R57" i="5"/>
  <c r="R55" i="5"/>
  <c r="R7" i="5"/>
  <c r="R60" i="5"/>
  <c r="R16" i="5"/>
  <c r="R22" i="5"/>
  <c r="R41" i="5"/>
  <c r="R5" i="5"/>
  <c r="R61" i="5"/>
  <c r="R29" i="5"/>
  <c r="C5" i="1"/>
  <c r="C11" i="1"/>
  <c r="C9" i="1"/>
  <c r="C31" i="1"/>
  <c r="C12" i="1"/>
  <c r="H30" i="1"/>
  <c r="I30" i="1" s="1"/>
  <c r="K30" i="1"/>
  <c r="M30" i="1"/>
  <c r="O30" i="1"/>
  <c r="Q30" i="1"/>
  <c r="H12" i="1"/>
  <c r="I12" i="1" s="1"/>
  <c r="K12" i="1"/>
  <c r="M12" i="1"/>
  <c r="O12" i="1"/>
  <c r="Q12" i="1"/>
  <c r="H31" i="1"/>
  <c r="I31" i="1" s="1"/>
  <c r="K31" i="1"/>
  <c r="M31" i="1"/>
  <c r="O31" i="1"/>
  <c r="Q31" i="1"/>
  <c r="H9" i="1"/>
  <c r="I9" i="1" s="1"/>
  <c r="K9" i="1"/>
  <c r="M9" i="1"/>
  <c r="O9" i="1"/>
  <c r="Q9" i="1"/>
  <c r="H11" i="1"/>
  <c r="I11" i="1" s="1"/>
  <c r="K11" i="1"/>
  <c r="M11" i="1"/>
  <c r="O11" i="1"/>
  <c r="Q11" i="1"/>
  <c r="H5" i="1"/>
  <c r="I5" i="1" s="1"/>
  <c r="K5" i="1"/>
  <c r="M5" i="1"/>
  <c r="O5" i="1"/>
  <c r="Q5" i="1"/>
  <c r="H38" i="1"/>
  <c r="I38" i="1" s="1"/>
  <c r="K38" i="1"/>
  <c r="M38" i="1"/>
  <c r="O38" i="1"/>
  <c r="Q38" i="1"/>
  <c r="G32" i="1"/>
  <c r="H32" i="1"/>
  <c r="I32" i="1" s="1"/>
  <c r="K32" i="1"/>
  <c r="M32" i="1"/>
  <c r="O32" i="1"/>
  <c r="Q32" i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2" i="4"/>
  <c r="H54" i="1"/>
  <c r="I54" i="1" s="1"/>
  <c r="D11" i="4"/>
  <c r="D3" i="4"/>
  <c r="H51" i="1" s="1"/>
  <c r="I51" i="1" s="1"/>
  <c r="D5" i="4"/>
  <c r="D6" i="4"/>
  <c r="D7" i="4"/>
  <c r="D8" i="4"/>
  <c r="D9" i="4"/>
  <c r="D10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2" i="4"/>
  <c r="D100" i="8" l="1"/>
  <c r="D42" i="8"/>
  <c r="D103" i="8"/>
  <c r="D47" i="8"/>
  <c r="D98" i="8"/>
  <c r="W12" i="5"/>
  <c r="W13" i="5"/>
  <c r="W3" i="5"/>
  <c r="W7" i="5"/>
  <c r="E11" i="1"/>
  <c r="W2" i="5"/>
  <c r="W5" i="5"/>
  <c r="R31" i="1"/>
  <c r="E12" i="1"/>
  <c r="E5" i="1"/>
  <c r="E31" i="1"/>
  <c r="E9" i="1"/>
  <c r="W6" i="5"/>
  <c r="W11" i="5"/>
  <c r="W4" i="5"/>
  <c r="R38" i="1"/>
  <c r="R5" i="1"/>
  <c r="R32" i="1"/>
  <c r="R11" i="1"/>
  <c r="R12" i="1"/>
  <c r="R9" i="1"/>
  <c r="R30" i="1"/>
  <c r="H48" i="1"/>
  <c r="I48" i="1" s="1"/>
  <c r="H17" i="1"/>
  <c r="I17" i="1" s="1"/>
  <c r="H43" i="1"/>
  <c r="I43" i="1" s="1"/>
  <c r="H4" i="1"/>
  <c r="I4" i="1" s="1"/>
  <c r="H45" i="1"/>
  <c r="I45" i="1" s="1"/>
  <c r="H24" i="1"/>
  <c r="I24" i="1" s="1"/>
  <c r="H47" i="1"/>
  <c r="I47" i="1" s="1"/>
  <c r="H49" i="1"/>
  <c r="I49" i="1" s="1"/>
  <c r="H27" i="1"/>
  <c r="I27" i="1" s="1"/>
  <c r="H26" i="1"/>
  <c r="I26" i="1" s="1"/>
  <c r="H35" i="1"/>
  <c r="I35" i="1" s="1"/>
  <c r="H25" i="1"/>
  <c r="I25" i="1" s="1"/>
  <c r="H40" i="1"/>
  <c r="I40" i="1" s="1"/>
  <c r="H46" i="1"/>
  <c r="I46" i="1" s="1"/>
  <c r="H33" i="1"/>
  <c r="I33" i="1" s="1"/>
  <c r="H41" i="1"/>
  <c r="I41" i="1" s="1"/>
  <c r="H37" i="1"/>
  <c r="I37" i="1" s="1"/>
  <c r="H34" i="1"/>
  <c r="I34" i="1" s="1"/>
  <c r="H50" i="1"/>
  <c r="I50" i="1" s="1"/>
  <c r="H53" i="1"/>
  <c r="I53" i="1" s="1"/>
  <c r="H29" i="1"/>
  <c r="I29" i="1" s="1"/>
  <c r="H44" i="1"/>
  <c r="I44" i="1" s="1"/>
  <c r="H52" i="1"/>
  <c r="I52" i="1" s="1"/>
  <c r="Q27" i="1"/>
  <c r="Q54" i="1"/>
  <c r="Q35" i="1"/>
  <c r="Q51" i="1"/>
  <c r="Q52" i="1"/>
  <c r="Q41" i="1"/>
  <c r="Q49" i="1"/>
  <c r="Q43" i="1"/>
  <c r="Q44" i="1"/>
  <c r="Q33" i="1"/>
  <c r="Q47" i="1"/>
  <c r="Q34" i="1"/>
  <c r="Q29" i="1"/>
  <c r="Q46" i="1"/>
  <c r="Q24" i="1"/>
  <c r="Q17" i="1"/>
  <c r="Q53" i="1"/>
  <c r="Q40" i="1"/>
  <c r="Q45" i="1"/>
  <c r="Q26" i="1"/>
  <c r="Q50" i="1"/>
  <c r="Q25" i="1"/>
  <c r="Q4" i="1"/>
  <c r="Q48" i="1"/>
  <c r="Q37" i="1"/>
  <c r="O27" i="1"/>
  <c r="O54" i="1"/>
  <c r="O35" i="1"/>
  <c r="O51" i="1"/>
  <c r="O52" i="1"/>
  <c r="O41" i="1"/>
  <c r="O49" i="1"/>
  <c r="O43" i="1"/>
  <c r="O44" i="1"/>
  <c r="O33" i="1"/>
  <c r="O47" i="1"/>
  <c r="O34" i="1"/>
  <c r="O29" i="1"/>
  <c r="O46" i="1"/>
  <c r="O24" i="1"/>
  <c r="O17" i="1"/>
  <c r="O53" i="1"/>
  <c r="O40" i="1"/>
  <c r="O45" i="1"/>
  <c r="O26" i="1"/>
  <c r="O50" i="1"/>
  <c r="O25" i="1"/>
  <c r="O4" i="1"/>
  <c r="O48" i="1"/>
  <c r="O37" i="1"/>
  <c r="M48" i="1"/>
  <c r="M4" i="1"/>
  <c r="M25" i="1"/>
  <c r="M50" i="1"/>
  <c r="M26" i="1"/>
  <c r="M45" i="1"/>
  <c r="M40" i="1"/>
  <c r="M53" i="1"/>
  <c r="M17" i="1"/>
  <c r="M24" i="1"/>
  <c r="M46" i="1"/>
  <c r="M29" i="1"/>
  <c r="M34" i="1"/>
  <c r="M33" i="1"/>
  <c r="M44" i="1"/>
  <c r="M43" i="1"/>
  <c r="M49" i="1"/>
  <c r="M41" i="1"/>
  <c r="M52" i="1"/>
  <c r="M35" i="1"/>
  <c r="M54" i="1"/>
  <c r="M27" i="1"/>
  <c r="M37" i="1"/>
  <c r="K48" i="1"/>
  <c r="K4" i="1"/>
  <c r="K25" i="1"/>
  <c r="K50" i="1"/>
  <c r="K26" i="1"/>
  <c r="K45" i="1"/>
  <c r="K40" i="1"/>
  <c r="K53" i="1"/>
  <c r="K17" i="1"/>
  <c r="K24" i="1"/>
  <c r="K46" i="1"/>
  <c r="K29" i="1"/>
  <c r="K34" i="1"/>
  <c r="K47" i="1"/>
  <c r="K33" i="1"/>
  <c r="K44" i="1"/>
  <c r="K43" i="1"/>
  <c r="K49" i="1"/>
  <c r="K41" i="1"/>
  <c r="K52" i="1"/>
  <c r="K51" i="1"/>
  <c r="K35" i="1"/>
  <c r="K54" i="1"/>
  <c r="K27" i="1"/>
  <c r="K37" i="1"/>
  <c r="G37" i="1"/>
  <c r="G27" i="1"/>
  <c r="G54" i="1"/>
  <c r="G35" i="1"/>
  <c r="G51" i="1"/>
  <c r="G52" i="1"/>
  <c r="G41" i="1"/>
  <c r="G49" i="1"/>
  <c r="G43" i="1"/>
  <c r="G44" i="1"/>
  <c r="G33" i="1"/>
  <c r="G47" i="1"/>
  <c r="G34" i="1"/>
  <c r="G29" i="1"/>
  <c r="G46" i="1"/>
  <c r="G24" i="1"/>
  <c r="G17" i="1"/>
  <c r="G40" i="1"/>
  <c r="G45" i="1"/>
  <c r="G26" i="1"/>
  <c r="G50" i="1"/>
  <c r="G25" i="1"/>
  <c r="G4" i="1"/>
  <c r="R37" i="1" l="1"/>
  <c r="R4" i="1"/>
  <c r="W18" i="1" s="1"/>
  <c r="X18" i="5" s="1"/>
  <c r="Y18" i="5" s="1"/>
  <c r="R45" i="1"/>
  <c r="W15" i="1" s="1"/>
  <c r="X13" i="5" s="1"/>
  <c r="Y13" i="5" s="1"/>
  <c r="R24" i="1"/>
  <c r="R47" i="1"/>
  <c r="W12" i="1" s="1"/>
  <c r="X14" i="5" s="1"/>
  <c r="Y14" i="5" s="1"/>
  <c r="R49" i="1"/>
  <c r="R35" i="1"/>
  <c r="R50" i="1"/>
  <c r="W16" i="1" s="1"/>
  <c r="X4" i="5" s="1"/>
  <c r="Y4" i="5" s="1"/>
  <c r="R53" i="1"/>
  <c r="R29" i="1"/>
  <c r="R44" i="1"/>
  <c r="R52" i="1"/>
  <c r="R27" i="1"/>
  <c r="W9" i="1" s="1"/>
  <c r="X16" i="5" s="1"/>
  <c r="Y16" i="5" s="1"/>
  <c r="R25" i="1"/>
  <c r="W17" i="1" s="1"/>
  <c r="X17" i="5" s="1"/>
  <c r="Y17" i="5" s="1"/>
  <c r="R40" i="1"/>
  <c r="R46" i="1"/>
  <c r="W13" i="1" s="1"/>
  <c r="X11" i="5" s="1"/>
  <c r="Y11" i="5" s="1"/>
  <c r="R33" i="1"/>
  <c r="W11" i="1" s="1"/>
  <c r="X12" i="5" s="1"/>
  <c r="Y12" i="5" s="1"/>
  <c r="R41" i="1"/>
  <c r="R54" i="1"/>
  <c r="W2" i="1" s="1"/>
  <c r="X6" i="5" s="1"/>
  <c r="Y6" i="5" s="1"/>
  <c r="R51" i="1"/>
  <c r="W3" i="1" s="1"/>
  <c r="X10" i="5" s="1"/>
  <c r="Y10" i="5" s="1"/>
  <c r="R43" i="1"/>
  <c r="W4" i="1" s="1"/>
  <c r="X2" i="5" s="1"/>
  <c r="Y2" i="5" s="1"/>
  <c r="R34" i="1"/>
  <c r="R17" i="1"/>
  <c r="W14" i="1" s="1"/>
  <c r="X15" i="5" s="1"/>
  <c r="Y15" i="5" s="1"/>
  <c r="R26" i="1"/>
  <c r="R48" i="1"/>
  <c r="W5" i="1" l="1"/>
  <c r="X3" i="5" s="1"/>
  <c r="Y3" i="5" s="1"/>
  <c r="W6" i="1"/>
  <c r="X8" i="5" s="1"/>
  <c r="Y8" i="5" s="1"/>
  <c r="W10" i="1"/>
  <c r="X5" i="5" s="1"/>
  <c r="Y5" i="5" s="1"/>
  <c r="W7" i="1"/>
  <c r="X7" i="5" s="1"/>
  <c r="Y7" i="5" s="1"/>
  <c r="W8" i="1"/>
  <c r="X9" i="5" s="1"/>
  <c r="Y9" i="5" s="1"/>
</calcChain>
</file>

<file path=xl/sharedStrings.xml><?xml version="1.0" encoding="utf-8"?>
<sst xmlns="http://schemas.openxmlformats.org/spreadsheetml/2006/main" count="2182" uniqueCount="466">
  <si>
    <t>DISCH Laura</t>
  </si>
  <si>
    <t>Skiteam Freiburg</t>
  </si>
  <si>
    <t>Muggenbrunn</t>
  </si>
  <si>
    <t>MANGLER Finja</t>
  </si>
  <si>
    <t>SC Todtnauberg</t>
  </si>
  <si>
    <t>KIMPEL Pauline</t>
  </si>
  <si>
    <t>SC Kandel</t>
  </si>
  <si>
    <t>HUMMEL Sophie</t>
  </si>
  <si>
    <t>SC Muggenbrunn</t>
  </si>
  <si>
    <t>STAHL Sophia</t>
  </si>
  <si>
    <t>SC Wieden</t>
  </si>
  <si>
    <t>WEILER Electra</t>
  </si>
  <si>
    <t>SZ Elzach</t>
  </si>
  <si>
    <t>ASAL Leonie</t>
  </si>
  <si>
    <t>SZ Präg</t>
  </si>
  <si>
    <t>ROSER Lilly</t>
  </si>
  <si>
    <t>HECHT Greta</t>
  </si>
  <si>
    <t>SC Rötteln</t>
  </si>
  <si>
    <t>JEHLE Lena</t>
  </si>
  <si>
    <t>SCHILLING Maja</t>
  </si>
  <si>
    <t>SC Wehr</t>
  </si>
  <si>
    <t>SCHWIETALE Ann-Katrin</t>
  </si>
  <si>
    <t>SC Fahrnau</t>
  </si>
  <si>
    <t>SCHWARZWÄLDER Sina</t>
  </si>
  <si>
    <t>ISELE Anna</t>
  </si>
  <si>
    <t>HERRMANN Romi</t>
  </si>
  <si>
    <t>SC Todtnau</t>
  </si>
  <si>
    <t>HOLZ Ronja</t>
  </si>
  <si>
    <t>SZ Müllheim</t>
  </si>
  <si>
    <t>West</t>
  </si>
  <si>
    <t>Süd</t>
  </si>
  <si>
    <t>HILDEBRAND Luise</t>
  </si>
  <si>
    <t>SZ Rheinfelden</t>
  </si>
  <si>
    <t>Name</t>
  </si>
  <si>
    <t>Verein</t>
  </si>
  <si>
    <t>Regio</t>
  </si>
  <si>
    <t>Jhg.</t>
  </si>
  <si>
    <t>SEGER Anna</t>
  </si>
  <si>
    <t>BÜSSING Jule</t>
  </si>
  <si>
    <t>KRÄMER Paula</t>
  </si>
  <si>
    <t>SC Seelbach</t>
  </si>
  <si>
    <t>DAUN Emma</t>
  </si>
  <si>
    <t>RIESTERER Cora</t>
  </si>
  <si>
    <t>SC Münstertal</t>
  </si>
  <si>
    <t>KIEFER Sabrina</t>
  </si>
  <si>
    <t>SC Neuenweg</t>
  </si>
  <si>
    <t>HÄNSEL Zoé</t>
  </si>
  <si>
    <t>SC Konstanz</t>
  </si>
  <si>
    <t>Ost</t>
  </si>
  <si>
    <t>BÜSSING Nele</t>
  </si>
  <si>
    <t>Wieden</t>
  </si>
  <si>
    <t>Münstertal</t>
  </si>
  <si>
    <t>Regio M. 2.</t>
  </si>
  <si>
    <t>Zell/Fahrnau</t>
  </si>
  <si>
    <t>Pkte.</t>
  </si>
  <si>
    <t>code</t>
  </si>
  <si>
    <t>nachname</t>
  </si>
  <si>
    <t>vorname</t>
  </si>
  <si>
    <t>geschlecht</t>
  </si>
  <si>
    <t>jahrgang</t>
  </si>
  <si>
    <t>klasse</t>
  </si>
  <si>
    <t>verein</t>
  </si>
  <si>
    <t>verband</t>
  </si>
  <si>
    <t>rang</t>
  </si>
  <si>
    <t>zeit</t>
  </si>
  <si>
    <t>KIMPEL</t>
  </si>
  <si>
    <t>Pauline</t>
  </si>
  <si>
    <t>W</t>
  </si>
  <si>
    <t>U14 / weiblich</t>
  </si>
  <si>
    <t>GER</t>
  </si>
  <si>
    <t>DISCH</t>
  </si>
  <si>
    <t>Laura</t>
  </si>
  <si>
    <t>U16 / weiblich</t>
  </si>
  <si>
    <t>SEIFRITZ</t>
  </si>
  <si>
    <t>Luisa</t>
  </si>
  <si>
    <t>SC Furtwangen</t>
  </si>
  <si>
    <t>WEILER</t>
  </si>
  <si>
    <t>Electra</t>
  </si>
  <si>
    <t>STAHL</t>
  </si>
  <si>
    <t>Sophia</t>
  </si>
  <si>
    <t>SEGER</t>
  </si>
  <si>
    <t>Anna</t>
  </si>
  <si>
    <t>HERRMANN</t>
  </si>
  <si>
    <t>Romi</t>
  </si>
  <si>
    <t>U12 / weiblich</t>
  </si>
  <si>
    <t>ROSER</t>
  </si>
  <si>
    <t>Lilly</t>
  </si>
  <si>
    <t>Lina</t>
  </si>
  <si>
    <t>ASAL</t>
  </si>
  <si>
    <t>Leonie</t>
  </si>
  <si>
    <t>RUF</t>
  </si>
  <si>
    <t>SCHWIETALE</t>
  </si>
  <si>
    <t>Ann-Katrin</t>
  </si>
  <si>
    <t>KRÄMER</t>
  </si>
  <si>
    <t>Paula</t>
  </si>
  <si>
    <t>JEHLE</t>
  </si>
  <si>
    <t>Lena</t>
  </si>
  <si>
    <t>BÜSSING</t>
  </si>
  <si>
    <t>Nele</t>
  </si>
  <si>
    <t>HOLZ</t>
  </si>
  <si>
    <t>Ronja</t>
  </si>
  <si>
    <t>KOCH</t>
  </si>
  <si>
    <t>Johanna</t>
  </si>
  <si>
    <t>DAUN</t>
  </si>
  <si>
    <t>Emma</t>
  </si>
  <si>
    <t>Jule</t>
  </si>
  <si>
    <t>U10 / weiblich</t>
  </si>
  <si>
    <t>BUTZ</t>
  </si>
  <si>
    <t>SC Öflingen</t>
  </si>
  <si>
    <t>MEHLTRETTER</t>
  </si>
  <si>
    <t>Emily</t>
  </si>
  <si>
    <t>HÖCHT</t>
  </si>
  <si>
    <t>Eva</t>
  </si>
  <si>
    <t>HEUBLING</t>
  </si>
  <si>
    <t>MANGLER</t>
  </si>
  <si>
    <t>Finja</t>
  </si>
  <si>
    <t>RIEHLE</t>
  </si>
  <si>
    <t>Nelli</t>
  </si>
  <si>
    <t>KIEFER</t>
  </si>
  <si>
    <t>Sabrina</t>
  </si>
  <si>
    <t>MUNO</t>
  </si>
  <si>
    <t>Emilia</t>
  </si>
  <si>
    <t>Hanna</t>
  </si>
  <si>
    <t>MUTTER</t>
  </si>
  <si>
    <t>Madeleine</t>
  </si>
  <si>
    <t>U8 / weiblich</t>
  </si>
  <si>
    <t>STUTZ</t>
  </si>
  <si>
    <t>Matidia</t>
  </si>
  <si>
    <t>STOISSER</t>
  </si>
  <si>
    <t>Marla</t>
  </si>
  <si>
    <t>SCHIRM</t>
  </si>
  <si>
    <t>Felicitas</t>
  </si>
  <si>
    <t>Luise</t>
  </si>
  <si>
    <t>HIMMELSBACH</t>
  </si>
  <si>
    <t>Sarah</t>
  </si>
  <si>
    <t>HIERHOLZER</t>
  </si>
  <si>
    <t>RIESTERER</t>
  </si>
  <si>
    <t>Cora</t>
  </si>
  <si>
    <t>STRITTMATTER</t>
  </si>
  <si>
    <t>Marie</t>
  </si>
  <si>
    <t>BLÄSI</t>
  </si>
  <si>
    <t>FRANZ</t>
  </si>
  <si>
    <t>Valerie</t>
  </si>
  <si>
    <t>DIMKE</t>
  </si>
  <si>
    <t>Helene</t>
  </si>
  <si>
    <t>Katharina</t>
  </si>
  <si>
    <t>Felix</t>
  </si>
  <si>
    <t>M</t>
  </si>
  <si>
    <t>U12 / männlich</t>
  </si>
  <si>
    <t>ISELE</t>
  </si>
  <si>
    <t>Thomas</t>
  </si>
  <si>
    <t>U16 / männlich</t>
  </si>
  <si>
    <t>Ramon</t>
  </si>
  <si>
    <t>U14 / männlich</t>
  </si>
  <si>
    <t>WEISS</t>
  </si>
  <si>
    <t>Moritz</t>
  </si>
  <si>
    <t>SCHMIDT</t>
  </si>
  <si>
    <t>Kevin</t>
  </si>
  <si>
    <t>SZ Bernau</t>
  </si>
  <si>
    <t>BOLLE</t>
  </si>
  <si>
    <t>Patrick</t>
  </si>
  <si>
    <t>LAULE</t>
  </si>
  <si>
    <t>Samuel</t>
  </si>
  <si>
    <t>BURGER</t>
  </si>
  <si>
    <t>Pius</t>
  </si>
  <si>
    <t>U10 / männlich</t>
  </si>
  <si>
    <t>MÖLLERS</t>
  </si>
  <si>
    <t>BEHRINGER</t>
  </si>
  <si>
    <t>Tim</t>
  </si>
  <si>
    <t>Tobias</t>
  </si>
  <si>
    <t>SCHILLING</t>
  </si>
  <si>
    <t>Max</t>
  </si>
  <si>
    <t>GIESE</t>
  </si>
  <si>
    <t>Ole</t>
  </si>
  <si>
    <t>Robin</t>
  </si>
  <si>
    <t>CERAR</t>
  </si>
  <si>
    <t>Simon</t>
  </si>
  <si>
    <t>Jonathan</t>
  </si>
  <si>
    <t>GLATTHAR</t>
  </si>
  <si>
    <t>Nick</t>
  </si>
  <si>
    <t>MECKLENBURG</t>
  </si>
  <si>
    <t>Noah</t>
  </si>
  <si>
    <t>PETERS</t>
  </si>
  <si>
    <t>Karl</t>
  </si>
  <si>
    <t>U8 / männlich</t>
  </si>
  <si>
    <t>MÖLLINGER</t>
  </si>
  <si>
    <t>Dennis</t>
  </si>
  <si>
    <t>BRAITH</t>
  </si>
  <si>
    <t>Maximilian</t>
  </si>
  <si>
    <t>HANNEMANN</t>
  </si>
  <si>
    <t>BERTRAM</t>
  </si>
  <si>
    <t>Quinn</t>
  </si>
  <si>
    <t>AMMERER</t>
  </si>
  <si>
    <t>Finn-Luis</t>
  </si>
  <si>
    <t>Fabian</t>
  </si>
  <si>
    <t>TREFZGER</t>
  </si>
  <si>
    <t>GÖPPERT</t>
  </si>
  <si>
    <t>Lasse</t>
  </si>
  <si>
    <t>Justus</t>
  </si>
  <si>
    <t>BÄHR</t>
  </si>
  <si>
    <t>Niclas</t>
  </si>
  <si>
    <t>Matteo</t>
  </si>
  <si>
    <t>WALZ</t>
  </si>
  <si>
    <t>Ari</t>
  </si>
  <si>
    <t>Merlin</t>
  </si>
  <si>
    <t>Linus</t>
  </si>
  <si>
    <t>WIRTZ</t>
  </si>
  <si>
    <t>Maxi</t>
  </si>
  <si>
    <t>SÄTTELE</t>
  </si>
  <si>
    <t>Paul</t>
  </si>
  <si>
    <t>Tilo</t>
  </si>
  <si>
    <t>ROHN</t>
  </si>
  <si>
    <t>Julian</t>
  </si>
  <si>
    <t>Evan</t>
  </si>
  <si>
    <t>Lukas</t>
  </si>
  <si>
    <t>KÖHLER</t>
  </si>
  <si>
    <t>Ben</t>
  </si>
  <si>
    <t>KLAUSMANN</t>
  </si>
  <si>
    <t>Wilson</t>
  </si>
  <si>
    <t>Jannes</t>
  </si>
  <si>
    <t>SEILNACHT</t>
  </si>
  <si>
    <t>David</t>
  </si>
  <si>
    <t>Leander</t>
  </si>
  <si>
    <t>HELLMANN</t>
  </si>
  <si>
    <t>Paolo</t>
  </si>
  <si>
    <t>SCHÄFER</t>
  </si>
  <si>
    <t>HUG</t>
  </si>
  <si>
    <t>Raphael</t>
  </si>
  <si>
    <t>Aeneas</t>
  </si>
  <si>
    <t>PETRASCHKE</t>
  </si>
  <si>
    <t>STEIGER</t>
  </si>
  <si>
    <t>Mike</t>
  </si>
  <si>
    <t>KARLE</t>
  </si>
  <si>
    <t>SC Zell</t>
  </si>
  <si>
    <t>BÖHLER</t>
  </si>
  <si>
    <t>PFEFFERLE</t>
  </si>
  <si>
    <t>Hannes</t>
  </si>
  <si>
    <t>Leon</t>
  </si>
  <si>
    <t>Emilio</t>
  </si>
  <si>
    <t>HABLITZEL</t>
  </si>
  <si>
    <t>Luca</t>
  </si>
  <si>
    <t>Henry</t>
  </si>
  <si>
    <t>RISCHEWSKI</t>
  </si>
  <si>
    <t>Mattis</t>
  </si>
  <si>
    <t>WUNSCH</t>
  </si>
  <si>
    <t>Carlo</t>
  </si>
  <si>
    <t>SC Fröhnd</t>
  </si>
  <si>
    <t>HERRMANN Lina</t>
  </si>
  <si>
    <t xml:space="preserve">SC Todtdnau </t>
  </si>
  <si>
    <t>RUF Lina</t>
  </si>
  <si>
    <t>KOCH Johanna</t>
  </si>
  <si>
    <t>BUTZ Lena</t>
  </si>
  <si>
    <t>MEHLTRETTER Emily</t>
  </si>
  <si>
    <t>BUTZ Anna</t>
  </si>
  <si>
    <t>HÖCHT Eva</t>
  </si>
  <si>
    <t>HEUBLING Johanna</t>
  </si>
  <si>
    <t>KIMPEL Felix</t>
  </si>
  <si>
    <t>ISELE Thomas</t>
  </si>
  <si>
    <t>FRANZ Ramon</t>
  </si>
  <si>
    <t>WEISS Moritz</t>
  </si>
  <si>
    <t>SCHMIDT Kevin</t>
  </si>
  <si>
    <t>BOLLE Patrick</t>
  </si>
  <si>
    <t>LAULE Samuel</t>
  </si>
  <si>
    <t>BURGER Pius</t>
  </si>
  <si>
    <t>MÖLLERS Moritz</t>
  </si>
  <si>
    <t>BEHRINGER Tim</t>
  </si>
  <si>
    <t>HÖCHT Tobias</t>
  </si>
  <si>
    <t>SCHILLING Max</t>
  </si>
  <si>
    <t>GIESE Ole</t>
  </si>
  <si>
    <t>HOLZ Robin</t>
  </si>
  <si>
    <t>CERAR Simon</t>
  </si>
  <si>
    <t>BOLLE Jonathan</t>
  </si>
  <si>
    <t>GLATTHAR Nick</t>
  </si>
  <si>
    <t>MECKLENBURG Noah</t>
  </si>
  <si>
    <t>PETERS Karl</t>
  </si>
  <si>
    <t>MÖLLINGER Dennis</t>
  </si>
  <si>
    <t>BRAITH Maximilian</t>
  </si>
  <si>
    <t>KRÄMER Moritz</t>
  </si>
  <si>
    <t>HANNEMANN Felix</t>
  </si>
  <si>
    <t>BERTRAM Quinn</t>
  </si>
  <si>
    <t>AMMERER Finn-Luis</t>
  </si>
  <si>
    <t xml:space="preserve">HUMMEL  Moritz </t>
  </si>
  <si>
    <t>LAULE Leon</t>
  </si>
  <si>
    <t>THOMA Leon</t>
  </si>
  <si>
    <t xml:space="preserve">RUH Valentin </t>
  </si>
  <si>
    <t xml:space="preserve">BÜSCHER  Janne </t>
  </si>
  <si>
    <t xml:space="preserve">KNÖLL Mika </t>
  </si>
  <si>
    <t>IAR Hochschwarzwald</t>
  </si>
  <si>
    <t xml:space="preserve">ROMBACH Moritz </t>
  </si>
  <si>
    <t>SC Kirchzarten</t>
  </si>
  <si>
    <t>ALTHAUSER  Yanis</t>
  </si>
  <si>
    <t xml:space="preserve">SCHMIDT  Matteo </t>
  </si>
  <si>
    <t xml:space="preserve">BÄHR  Niclas </t>
  </si>
  <si>
    <t>WESCHMANN Maxime</t>
  </si>
  <si>
    <t>WESCHMANN Carlos</t>
  </si>
  <si>
    <t>WALZ  Ari</t>
  </si>
  <si>
    <t xml:space="preserve">SÄTTELE Paul </t>
  </si>
  <si>
    <t xml:space="preserve">HERRMANN Tilo </t>
  </si>
  <si>
    <t>Pkte. Buben</t>
  </si>
  <si>
    <t>Mädchen</t>
  </si>
  <si>
    <t>Gesamt</t>
  </si>
  <si>
    <t xml:space="preserve">SEIFRITZ Luisa </t>
  </si>
  <si>
    <t>WILL Alika</t>
  </si>
  <si>
    <t xml:space="preserve">FINGERLE  Paulina </t>
  </si>
  <si>
    <t>KUNDLACZ  Emma</t>
  </si>
  <si>
    <t xml:space="preserve">MAIER Lena </t>
  </si>
  <si>
    <t>VON MALTZAHN Charlotte</t>
  </si>
  <si>
    <t>Regio M. RS</t>
  </si>
  <si>
    <t>Regio M. SL</t>
  </si>
  <si>
    <t xml:space="preserve">SCHERER  Leo </t>
  </si>
  <si>
    <t xml:space="preserve">VON MALTZAHN Henri </t>
  </si>
  <si>
    <t xml:space="preserve">CHRISTIAN Lias </t>
  </si>
  <si>
    <t xml:space="preserve">LAILE  Hannes </t>
  </si>
  <si>
    <t xml:space="preserve">BURGER Matteo </t>
  </si>
  <si>
    <t xml:space="preserve">SCHIRRMEISTER  Paul </t>
  </si>
  <si>
    <t>BÖHLER Jona</t>
  </si>
  <si>
    <t>FRANZ Valarie</t>
  </si>
  <si>
    <t>SCHIRRMEISTER Anna</t>
  </si>
  <si>
    <t>SCHIRRMEISTER Lisa</t>
  </si>
  <si>
    <t>MUTTER Madeleine</t>
  </si>
  <si>
    <t>WIESLER Moritz</t>
  </si>
  <si>
    <t>HECHT Jan</t>
  </si>
  <si>
    <t>SCHERER Oskar</t>
  </si>
  <si>
    <t>FRANZ Mika</t>
  </si>
  <si>
    <t>SZ Münstertal</t>
  </si>
  <si>
    <t>RISCHEWSKI Mattis</t>
  </si>
  <si>
    <t>BLÄSI Maximilian</t>
  </si>
  <si>
    <t>SEGER Justus</t>
  </si>
  <si>
    <t>HABLITZEL Luca</t>
  </si>
  <si>
    <t>Büssing Nele</t>
  </si>
  <si>
    <t>Schilling Maj</t>
  </si>
  <si>
    <t>Kimpel Pauline</t>
  </si>
  <si>
    <t>Stahl Sophie</t>
  </si>
  <si>
    <t>Will Alika</t>
  </si>
  <si>
    <t>Rolser Lilly</t>
  </si>
  <si>
    <t>Herrmann Lina</t>
  </si>
  <si>
    <t>Krämer Paula</t>
  </si>
  <si>
    <t>Danne Iris</t>
  </si>
  <si>
    <t>Von Malzahn Charl.</t>
  </si>
  <si>
    <t>Muno Hanna</t>
  </si>
  <si>
    <t>Büssing Jule</t>
  </si>
  <si>
    <t>Mehltretter</t>
  </si>
  <si>
    <t>Franz Valerie</t>
  </si>
  <si>
    <t>Mutter Madleien</t>
  </si>
  <si>
    <t>Riesterer Cora</t>
  </si>
  <si>
    <t>Seger Anna</t>
  </si>
  <si>
    <t>Schwietale Anka</t>
  </si>
  <si>
    <t>Kiefer Sabrina</t>
  </si>
  <si>
    <t>Isesle Ana</t>
  </si>
  <si>
    <t>Muno Emolia</t>
  </si>
  <si>
    <t>Koch johanna</t>
  </si>
  <si>
    <t>Stutz Matilda</t>
  </si>
  <si>
    <t>Sauter Franziska</t>
  </si>
  <si>
    <t>Kimpel Hanna</t>
  </si>
  <si>
    <t>Zeit</t>
  </si>
  <si>
    <t>DANNE Iris</t>
  </si>
  <si>
    <t>MUNO Hanna</t>
  </si>
  <si>
    <t>STUTZ Matilda</t>
  </si>
  <si>
    <t>SAUTER  Franziska</t>
  </si>
  <si>
    <t>KIMPEL Hanna</t>
  </si>
  <si>
    <t>Rang</t>
  </si>
  <si>
    <t>Jg</t>
  </si>
  <si>
    <t>Klassenrang</t>
  </si>
  <si>
    <t>BÜSCHER Janne</t>
  </si>
  <si>
    <t>LAILE Hannes</t>
  </si>
  <si>
    <t>KIEFER Fabian</t>
  </si>
  <si>
    <t>BURGER Matteo</t>
  </si>
  <si>
    <t>HERRMANN Tilo</t>
  </si>
  <si>
    <t>KLAUSMANN Wilson</t>
  </si>
  <si>
    <t>RUH Valentin</t>
  </si>
  <si>
    <t>RYCHCIK Joanthan</t>
  </si>
  <si>
    <t>KNÖLL Mika</t>
  </si>
  <si>
    <t>GENTILI Gianluca</t>
  </si>
  <si>
    <t>KÖHLER Ben</t>
  </si>
  <si>
    <t>HALBLITZEL Luca</t>
  </si>
  <si>
    <t>HELLMANN Noah</t>
  </si>
  <si>
    <t>STUTZ Aeneas</t>
  </si>
  <si>
    <t>RIESTERER Emilio</t>
  </si>
  <si>
    <t>STEIGER Mike</t>
  </si>
  <si>
    <t>HUMMMELSIEB Paul</t>
  </si>
  <si>
    <t>KÖPFER Richard</t>
  </si>
  <si>
    <t>PETERS Paul</t>
  </si>
  <si>
    <t>PFEFFERLE Hannes</t>
  </si>
  <si>
    <t>SÄTTELE Paul</t>
  </si>
  <si>
    <t xml:space="preserve">JEHLE Lena </t>
  </si>
  <si>
    <t>KOCH Katharina</t>
  </si>
  <si>
    <t>STEIERT Liv</t>
  </si>
  <si>
    <t>SC Fischbach</t>
  </si>
  <si>
    <t>GREITMANN Marie</t>
  </si>
  <si>
    <t>SC 1900 Donaueschingen</t>
  </si>
  <si>
    <t>RIEHLE Nelli</t>
  </si>
  <si>
    <t>BURGER Pirmin</t>
  </si>
  <si>
    <t>LUDWIG Mirco</t>
  </si>
  <si>
    <t>BACH Leon</t>
  </si>
  <si>
    <t>SC Neusadtadt</t>
  </si>
  <si>
    <t>MAIER Finn-Luca</t>
  </si>
  <si>
    <t>KALTENBACH Jakob</t>
  </si>
  <si>
    <t>MONACO Luca</t>
  </si>
  <si>
    <t>MONACO Kian</t>
  </si>
  <si>
    <t>Mannsch. Wieden</t>
  </si>
  <si>
    <t>Mansch. Mubru</t>
  </si>
  <si>
    <t>Mannsch. Mtal</t>
  </si>
  <si>
    <t>MuBru</t>
  </si>
  <si>
    <t>Mtal</t>
  </si>
  <si>
    <t>Regio 1</t>
  </si>
  <si>
    <t>Regio 2</t>
  </si>
  <si>
    <t>Zell</t>
  </si>
  <si>
    <t>Total</t>
  </si>
  <si>
    <t>Best 3 pro Rennen/Team</t>
  </si>
  <si>
    <t>Mansch. Regio M. 1</t>
  </si>
  <si>
    <t>Mannsch. Regio m. 2</t>
  </si>
  <si>
    <t>Mannsch. Zell</t>
  </si>
  <si>
    <t>SC Neusastadt</t>
  </si>
  <si>
    <t xml:space="preserve">Pauline Kimpel </t>
  </si>
  <si>
    <t xml:space="preserve">Anna Seger </t>
  </si>
  <si>
    <t xml:space="preserve">Sophia Stahl </t>
  </si>
  <si>
    <t xml:space="preserve">Electra Weiler </t>
  </si>
  <si>
    <t xml:space="preserve">Lilly Roser </t>
  </si>
  <si>
    <t xml:space="preserve">Cora Riesterer </t>
  </si>
  <si>
    <t xml:space="preserve">Ann-Katrin Schwietale </t>
  </si>
  <si>
    <t xml:space="preserve">Nele Büssing </t>
  </si>
  <si>
    <t xml:space="preserve">Romi Herrmann </t>
  </si>
  <si>
    <t xml:space="preserve">Paula Krämer </t>
  </si>
  <si>
    <t xml:space="preserve">Greta Hecht </t>
  </si>
  <si>
    <t xml:space="preserve">Maja Schilling </t>
  </si>
  <si>
    <t xml:space="preserve">Luisa  Seifritz </t>
  </si>
  <si>
    <t xml:space="preserve">Leonie Asal </t>
  </si>
  <si>
    <t xml:space="preserve">Laura Disch </t>
  </si>
  <si>
    <t xml:space="preserve">Lina Ruf </t>
  </si>
  <si>
    <t xml:space="preserve">Alika Will </t>
  </si>
  <si>
    <t xml:space="preserve">Jule Büssing </t>
  </si>
  <si>
    <t xml:space="preserve">Jona Böhler </t>
  </si>
  <si>
    <t xml:space="preserve">Sophie Hummel </t>
  </si>
  <si>
    <t xml:space="preserve">Sina Schwarzwälder </t>
  </si>
  <si>
    <t xml:space="preserve">Lena Jehle </t>
  </si>
  <si>
    <t xml:space="preserve">Lina Herrmann </t>
  </si>
  <si>
    <t xml:space="preserve">Emily Mehltretter </t>
  </si>
  <si>
    <t xml:space="preserve">Johanna Koch </t>
  </si>
  <si>
    <t xml:space="preserve">Paulina  Fingerle </t>
  </si>
  <si>
    <t xml:space="preserve">Anna Isele </t>
  </si>
  <si>
    <t xml:space="preserve">Finja Mangler </t>
  </si>
  <si>
    <t xml:space="preserve">Sabrina Kiefer </t>
  </si>
  <si>
    <t xml:space="preserve">Emma Daun </t>
  </si>
  <si>
    <t xml:space="preserve">Ronja Holz </t>
  </si>
  <si>
    <t xml:space="preserve">Valarie Franz </t>
  </si>
  <si>
    <t>Charlotte von Maltzahn</t>
  </si>
  <si>
    <t xml:space="preserve">Iris Danne </t>
  </si>
  <si>
    <t xml:space="preserve">Lena  Maier </t>
  </si>
  <si>
    <t xml:space="preserve">Franziska Sauter </t>
  </si>
  <si>
    <t xml:space="preserve">Luise Hildebrand </t>
  </si>
  <si>
    <t xml:space="preserve">Katharina Koch </t>
  </si>
  <si>
    <t xml:space="preserve">Liv Steiert </t>
  </si>
  <si>
    <t xml:space="preserve">Madeleine Mutter </t>
  </si>
  <si>
    <t xml:space="preserve">Hanna Muno </t>
  </si>
  <si>
    <t xml:space="preserve">Lena Butz </t>
  </si>
  <si>
    <t xml:space="preserve">Marie Greitmann </t>
  </si>
  <si>
    <t xml:space="preserve">Eva Höcht </t>
  </si>
  <si>
    <t xml:space="preserve">Anna Butz </t>
  </si>
  <si>
    <t xml:space="preserve">Anna Schirrmeister </t>
  </si>
  <si>
    <t xml:space="preserve">Emma Kundlacz </t>
  </si>
  <si>
    <t xml:space="preserve">Lisa Schirrmeister </t>
  </si>
  <si>
    <t xml:space="preserve">Matidia Stutz </t>
  </si>
  <si>
    <t xml:space="preserve">Zoé Hänsel </t>
  </si>
  <si>
    <t xml:space="preserve">Johanna Heubling </t>
  </si>
  <si>
    <t xml:space="preserve">Hanna Kimpel </t>
  </si>
  <si>
    <t xml:space="preserve">Nelli Riehle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</si>
</sst>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47" fontId="0" fillId="0" borderId="0" xfId="0" applyNumberFormat="1"/>
    <xf numFmtId="0" fontId="0" fillId="0" borderId="0" xfId="0" applyNumberFormat="1"/>
    <xf numFmtId="4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Border="1"/>
    <xf numFmtId="0" fontId="2" fillId="6" borderId="0" xfId="0" applyFont="1" applyFill="1"/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/>
    <xf numFmtId="0" fontId="0" fillId="0" borderId="0" xfId="0" applyAlignment="1">
      <alignment wrapText="1"/>
    </xf>
    <xf numFmtId="0" fontId="2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4" fillId="12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zoomScale="120" zoomScaleNormal="120" workbookViewId="0">
      <selection activeCell="P24" sqref="P24"/>
    </sheetView>
  </sheetViews>
  <sheetFormatPr baseColWidth="10" defaultRowHeight="15" x14ac:dyDescent="0.25"/>
  <cols>
    <col min="1" max="1" width="5" style="6" bestFit="1" customWidth="1"/>
    <col min="2" max="2" width="32" customWidth="1"/>
    <col min="3" max="3" width="17.85546875" bestFit="1" customWidth="1"/>
    <col min="4" max="4" width="8" bestFit="1" customWidth="1"/>
    <col min="5" max="5" width="9.140625" style="12" bestFit="1" customWidth="1"/>
    <col min="6" max="17" width="3.140625" style="2" bestFit="1" customWidth="1"/>
    <col min="18" max="18" width="7.7109375" customWidth="1"/>
    <col min="22" max="22" width="14.42578125" bestFit="1" customWidth="1"/>
    <col min="23" max="23" width="10.140625" bestFit="1" customWidth="1"/>
    <col min="24" max="24" width="8.140625" bestFit="1" customWidth="1"/>
    <col min="25" max="25" width="6.85546875" bestFit="1" customWidth="1"/>
  </cols>
  <sheetData>
    <row r="1" spans="1:25" x14ac:dyDescent="0.25">
      <c r="B1" s="23" t="s">
        <v>33</v>
      </c>
      <c r="C1" s="23" t="s">
        <v>34</v>
      </c>
      <c r="D1" s="23" t="s">
        <v>35</v>
      </c>
      <c r="E1" s="28" t="s">
        <v>36</v>
      </c>
      <c r="F1" s="41" t="s">
        <v>2</v>
      </c>
      <c r="G1" s="41"/>
      <c r="H1" s="41" t="s">
        <v>50</v>
      </c>
      <c r="I1" s="41"/>
      <c r="J1" s="41" t="s">
        <v>51</v>
      </c>
      <c r="K1" s="41"/>
      <c r="L1" s="41" t="s">
        <v>307</v>
      </c>
      <c r="M1" s="41"/>
      <c r="N1" s="41" t="s">
        <v>52</v>
      </c>
      <c r="O1" s="41"/>
      <c r="P1" s="41" t="s">
        <v>53</v>
      </c>
      <c r="Q1" s="41"/>
      <c r="R1" s="23" t="s">
        <v>54</v>
      </c>
      <c r="V1" t="s">
        <v>34</v>
      </c>
      <c r="W1" t="s">
        <v>298</v>
      </c>
      <c r="X1" t="s">
        <v>299</v>
      </c>
      <c r="Y1" t="s">
        <v>300</v>
      </c>
    </row>
    <row r="2" spans="1:25" ht="18.75" x14ac:dyDescent="0.25">
      <c r="A2" s="25">
        <v>60</v>
      </c>
      <c r="B2" s="26" t="s">
        <v>297</v>
      </c>
      <c r="C2" s="26" t="s">
        <v>26</v>
      </c>
      <c r="D2" s="26" t="s">
        <v>29</v>
      </c>
      <c r="E2" s="18">
        <v>2008</v>
      </c>
      <c r="F2" s="18">
        <v>25</v>
      </c>
      <c r="G2" s="18">
        <f>VLOOKUP(F2,'Cup Pkte.'!A:B,2,0)</f>
        <v>1</v>
      </c>
      <c r="H2" s="18">
        <f>IFERROR(VLOOKUP(B2,'SC Wieden Buben'!D:E,2,0),99)</f>
        <v>99</v>
      </c>
      <c r="I2" s="18">
        <f>IFERROR(VLOOKUP(H2,'Cup Pkte.'!$A:$B,2,0),0)</f>
        <v>0</v>
      </c>
      <c r="J2" s="18">
        <f>IFERROR(VLOOKUP(B2,'SC Münstertal'!A:B,2,0),0)</f>
        <v>0</v>
      </c>
      <c r="K2" s="18">
        <f>IFERROR(VLOOKUP(J2,'Cup Pkte.'!$A:$B,2,0),0)</f>
        <v>0</v>
      </c>
      <c r="L2" s="18"/>
      <c r="M2" s="18">
        <f>VLOOKUP(L2,'Cup Pkte.'!$A:$B,2,0)</f>
        <v>0</v>
      </c>
      <c r="N2" s="18"/>
      <c r="O2" s="18">
        <f>VLOOKUP(N2,'Cup Pkte.'!$A:$B,2,0)</f>
        <v>0</v>
      </c>
      <c r="P2" s="18"/>
      <c r="Q2" s="18">
        <f>VLOOKUP(P2,'Cup Pkte.'!$A:$B,2,0)</f>
        <v>0</v>
      </c>
      <c r="R2" s="27">
        <f>G2+I2+K2+M2+O2+Q2</f>
        <v>1</v>
      </c>
      <c r="V2" t="s">
        <v>1</v>
      </c>
      <c r="W2">
        <f t="shared" ref="W2:W18" si="0">SUMIF(C:C,V2,R:R)</f>
        <v>193</v>
      </c>
      <c r="X2">
        <f>VLOOKUP(V2,Mädchen!V:W,2,0)</f>
        <v>318</v>
      </c>
      <c r="Y2">
        <f t="shared" ref="Y2:Y18" si="1">W2+X2</f>
        <v>511</v>
      </c>
    </row>
    <row r="3" spans="1:25" ht="18.75" x14ac:dyDescent="0.25">
      <c r="A3" s="25">
        <v>60</v>
      </c>
      <c r="B3" s="26" t="s">
        <v>328</v>
      </c>
      <c r="C3" s="26" t="s">
        <v>14</v>
      </c>
      <c r="D3" s="26" t="s">
        <v>29</v>
      </c>
      <c r="E3" s="18">
        <v>2007</v>
      </c>
      <c r="F3" s="18">
        <v>0</v>
      </c>
      <c r="G3" s="18">
        <f>VLOOKUP(F3,'Cup Pkte.'!A:B,2,0)</f>
        <v>0</v>
      </c>
      <c r="H3" s="18">
        <v>0</v>
      </c>
      <c r="I3" s="18">
        <f>IFERROR(VLOOKUP(H3,'Cup Pkte.'!$A:$B,2,0),0)</f>
        <v>0</v>
      </c>
      <c r="J3" s="18">
        <f>IFERROR(VLOOKUP(B3,'SC Münstertal'!A:B,2,0),0)</f>
        <v>0</v>
      </c>
      <c r="K3" s="18">
        <f>IFERROR(VLOOKUP(J3,'Cup Pkte.'!$A:$B,2,0),0)</f>
        <v>0</v>
      </c>
      <c r="L3" s="18"/>
      <c r="M3" s="18">
        <f>VLOOKUP(L3,'Cup Pkte.'!$A:$B,2,0)</f>
        <v>0</v>
      </c>
      <c r="N3" s="18">
        <v>25</v>
      </c>
      <c r="O3" s="18">
        <f>VLOOKUP(N3,'Cup Pkte.'!$A:$B,2,0)</f>
        <v>1</v>
      </c>
      <c r="P3" s="18"/>
      <c r="Q3" s="18">
        <f>VLOOKUP(P3,'Cup Pkte.'!$A:$B,2,0)</f>
        <v>0</v>
      </c>
      <c r="R3" s="27">
        <f>G3+I3+K3+M3+O3+Q3</f>
        <v>1</v>
      </c>
      <c r="V3" t="s">
        <v>12</v>
      </c>
      <c r="W3">
        <f t="shared" si="0"/>
        <v>241</v>
      </c>
      <c r="X3">
        <f>VLOOKUP(V3,Mädchen!V:W,2,0)</f>
        <v>203</v>
      </c>
      <c r="Y3">
        <f t="shared" si="1"/>
        <v>444</v>
      </c>
    </row>
    <row r="4" spans="1:25" ht="18.75" x14ac:dyDescent="0.25">
      <c r="A4" s="25">
        <v>58</v>
      </c>
      <c r="B4" s="26" t="s">
        <v>296</v>
      </c>
      <c r="C4" s="26" t="s">
        <v>26</v>
      </c>
      <c r="D4" s="26" t="s">
        <v>29</v>
      </c>
      <c r="E4" s="18">
        <v>2008</v>
      </c>
      <c r="F4" s="18">
        <v>24</v>
      </c>
      <c r="G4" s="18">
        <f>VLOOKUP(F4,'Cup Pkte.'!A:B,2,0)</f>
        <v>2</v>
      </c>
      <c r="H4" s="18">
        <f>IFERROR(VLOOKUP(B4,'SC Wieden Buben'!D:E,2,0),99)</f>
        <v>99</v>
      </c>
      <c r="I4" s="18">
        <f>IFERROR(VLOOKUP(H4,'Cup Pkte.'!$A:$B,2,0),0)</f>
        <v>0</v>
      </c>
      <c r="J4" s="18">
        <f>IFERROR(VLOOKUP(B4,'SC Münstertal'!A:B,2,0),0)</f>
        <v>0</v>
      </c>
      <c r="K4" s="18">
        <f>IFERROR(VLOOKUP(J4,'Cup Pkte.'!$A:$B,2,0),0)</f>
        <v>0</v>
      </c>
      <c r="L4" s="18"/>
      <c r="M4" s="18">
        <f>VLOOKUP(L4,'Cup Pkte.'!$A:$B,2,0)</f>
        <v>0</v>
      </c>
      <c r="N4" s="18"/>
      <c r="O4" s="18">
        <f>VLOOKUP(N4,'Cup Pkte.'!$A:$B,2,0)</f>
        <v>0</v>
      </c>
      <c r="P4" s="18"/>
      <c r="Q4" s="18">
        <f>VLOOKUP(P4,'Cup Pkte.'!$A:$B,2,0)</f>
        <v>0</v>
      </c>
      <c r="R4" s="27">
        <f>G4+I4+K4+M4+O4+Q4</f>
        <v>2</v>
      </c>
      <c r="V4" t="s">
        <v>43</v>
      </c>
      <c r="W4">
        <f t="shared" si="0"/>
        <v>287</v>
      </c>
      <c r="X4">
        <f>VLOOKUP(V4,Mädchen!V:W,2,0)</f>
        <v>111</v>
      </c>
      <c r="Y4">
        <f t="shared" si="1"/>
        <v>398</v>
      </c>
    </row>
    <row r="5" spans="1:25" ht="18.75" x14ac:dyDescent="0.25">
      <c r="A5" s="25">
        <v>58</v>
      </c>
      <c r="B5" s="26" t="s">
        <v>279</v>
      </c>
      <c r="C5" s="26" t="s">
        <v>108</v>
      </c>
      <c r="D5" s="26" t="s">
        <v>30</v>
      </c>
      <c r="E5" s="18">
        <v>2007</v>
      </c>
      <c r="F5" s="18"/>
      <c r="G5" s="18">
        <f>VLOOKUP(F5,'Cup Pkte.'!A:B,2,0)</f>
        <v>0</v>
      </c>
      <c r="H5" s="18">
        <f>IFERROR(VLOOKUP(B5,'SC Wieden Buben'!D:E,2,0),99)</f>
        <v>24</v>
      </c>
      <c r="I5" s="18">
        <f>IFERROR(VLOOKUP(H5,'Cup Pkte.'!$A:$B,2,0),0)</f>
        <v>2</v>
      </c>
      <c r="J5" s="18">
        <f>IFERROR(VLOOKUP(B5,'SC Münstertal'!A:B,2,0),0)</f>
        <v>0</v>
      </c>
      <c r="K5" s="18">
        <f>IFERROR(VLOOKUP(J5,'Cup Pkte.'!$A:$B,2,0),0)</f>
        <v>0</v>
      </c>
      <c r="L5" s="18"/>
      <c r="M5" s="18">
        <f>VLOOKUP(L5,'Cup Pkte.'!$A:$B,2,0)</f>
        <v>0</v>
      </c>
      <c r="N5" s="18"/>
      <c r="O5" s="18">
        <f>VLOOKUP(N5,'Cup Pkte.'!$A:$B,2,0)</f>
        <v>0</v>
      </c>
      <c r="P5" s="18"/>
      <c r="Q5" s="18">
        <f>VLOOKUP(P5,'Cup Pkte.'!$A:$B,2,0)</f>
        <v>0</v>
      </c>
      <c r="R5" s="27">
        <f>G5+I5+K5+M5+O5+Q5</f>
        <v>2</v>
      </c>
      <c r="V5" t="s">
        <v>28</v>
      </c>
      <c r="W5">
        <f t="shared" si="0"/>
        <v>126</v>
      </c>
      <c r="X5">
        <f>VLOOKUP(V5,Mädchen!V:W,2,0)</f>
        <v>228</v>
      </c>
      <c r="Y5">
        <f t="shared" si="1"/>
        <v>354</v>
      </c>
    </row>
    <row r="6" spans="1:25" ht="18.75" x14ac:dyDescent="0.25">
      <c r="A6" s="25">
        <v>55</v>
      </c>
      <c r="B6" s="26" t="s">
        <v>326</v>
      </c>
      <c r="C6" s="26" t="s">
        <v>22</v>
      </c>
      <c r="D6" s="26" t="s">
        <v>29</v>
      </c>
      <c r="E6" s="18">
        <v>2007</v>
      </c>
      <c r="F6" s="18">
        <v>0</v>
      </c>
      <c r="G6" s="18">
        <f>VLOOKUP(F6,'Cup Pkte.'!A:B,2,0)</f>
        <v>0</v>
      </c>
      <c r="H6" s="18">
        <v>0</v>
      </c>
      <c r="I6" s="18">
        <f>IFERROR(VLOOKUP(H6,'Cup Pkte.'!$A:$B,2,0),0)</f>
        <v>0</v>
      </c>
      <c r="J6" s="18">
        <f>IFERROR(VLOOKUP(B6,'SC Münstertal'!A:B,2,0),0)</f>
        <v>0</v>
      </c>
      <c r="K6" s="18">
        <f>IFERROR(VLOOKUP(J6,'Cup Pkte.'!$A:$B,2,0),0)</f>
        <v>0</v>
      </c>
      <c r="L6" s="18"/>
      <c r="M6" s="18">
        <f>VLOOKUP(L6,'Cup Pkte.'!$A:$B,2,0)</f>
        <v>0</v>
      </c>
      <c r="N6" s="18">
        <v>23</v>
      </c>
      <c r="O6" s="18">
        <f>VLOOKUP(N6,'Cup Pkte.'!$A:$B,2,0)</f>
        <v>3</v>
      </c>
      <c r="P6" s="18"/>
      <c r="Q6" s="18">
        <f>VLOOKUP(P6,'Cup Pkte.'!$A:$B,2,0)</f>
        <v>0</v>
      </c>
      <c r="R6" s="27">
        <f>G6+I6+K6+M6+O6+Q6</f>
        <v>3</v>
      </c>
      <c r="V6" t="s">
        <v>6</v>
      </c>
      <c r="W6">
        <f t="shared" si="0"/>
        <v>199</v>
      </c>
      <c r="X6">
        <f>VLOOKUP(V6,Mädchen!V:W,2,0)</f>
        <v>117</v>
      </c>
      <c r="Y6">
        <f t="shared" si="1"/>
        <v>316</v>
      </c>
    </row>
    <row r="7" spans="1:25" ht="18.75" x14ac:dyDescent="0.25">
      <c r="A7" s="25">
        <v>55</v>
      </c>
      <c r="B7" s="26" t="s">
        <v>278</v>
      </c>
      <c r="C7" s="26" t="s">
        <v>1</v>
      </c>
      <c r="D7" s="26" t="s">
        <v>29</v>
      </c>
      <c r="E7" s="18">
        <v>2009</v>
      </c>
      <c r="F7" s="18"/>
      <c r="G7" s="18">
        <f>VLOOKUP(F7,'Cup Pkte.'!A:B,2,0)</f>
        <v>0</v>
      </c>
      <c r="H7" s="18">
        <f>IFERROR(VLOOKUP(B7,'SC Wieden Buben'!D:E,2,0),99)</f>
        <v>23</v>
      </c>
      <c r="I7" s="18">
        <f>IFERROR(VLOOKUP(H7,'Cup Pkte.'!$A:$B,2,0),0)</f>
        <v>3</v>
      </c>
      <c r="J7" s="18">
        <f>IFERROR(VLOOKUP(B7,'SC Münstertal'!A:B,2,0),0)</f>
        <v>0</v>
      </c>
      <c r="K7" s="18">
        <f>IFERROR(VLOOKUP(J7,'Cup Pkte.'!$A:$B,2,0),0)</f>
        <v>0</v>
      </c>
      <c r="L7" s="18"/>
      <c r="M7" s="18">
        <f>VLOOKUP(L7,'Cup Pkte.'!$A:$B,2,0)</f>
        <v>0</v>
      </c>
      <c r="N7" s="18"/>
      <c r="O7" s="18">
        <f>VLOOKUP(N7,'Cup Pkte.'!$A:$B,2,0)</f>
        <v>0</v>
      </c>
      <c r="P7" s="18"/>
      <c r="Q7" s="18">
        <f>VLOOKUP(P7,'Cup Pkte.'!$A:$B,2,0)</f>
        <v>0</v>
      </c>
      <c r="R7" s="27">
        <f>G7+I7+K7+M7+O7+Q7</f>
        <v>3</v>
      </c>
      <c r="V7" t="s">
        <v>17</v>
      </c>
      <c r="W7">
        <f t="shared" si="0"/>
        <v>151</v>
      </c>
      <c r="X7">
        <f>VLOOKUP(V7,Mädchen!V:W,2,0)</f>
        <v>99</v>
      </c>
      <c r="Y7">
        <f t="shared" si="1"/>
        <v>250</v>
      </c>
    </row>
    <row r="8" spans="1:25" ht="18.75" x14ac:dyDescent="0.25">
      <c r="A8" s="25">
        <v>55</v>
      </c>
      <c r="B8" s="26" t="s">
        <v>397</v>
      </c>
      <c r="C8" s="26" t="s">
        <v>394</v>
      </c>
      <c r="D8" s="26" t="s">
        <v>48</v>
      </c>
      <c r="E8" s="18">
        <v>2005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23</v>
      </c>
      <c r="Q8" s="18">
        <f>VLOOKUP(P8,'Cup Pkte.'!$A:$B,2,0)</f>
        <v>3</v>
      </c>
      <c r="R8" s="27">
        <f>G8+I8+K8+M8+O8+Q8</f>
        <v>3</v>
      </c>
      <c r="V8" t="s">
        <v>8</v>
      </c>
      <c r="W8">
        <f t="shared" si="0"/>
        <v>132</v>
      </c>
      <c r="X8">
        <f>VLOOKUP(V8,Mädchen!V:W,2,0)</f>
        <v>100</v>
      </c>
      <c r="Y8">
        <f t="shared" si="1"/>
        <v>232</v>
      </c>
    </row>
    <row r="9" spans="1:25" ht="18.75" x14ac:dyDescent="0.25">
      <c r="A9" s="25">
        <v>53</v>
      </c>
      <c r="B9" s="26" t="s">
        <v>294</v>
      </c>
      <c r="C9" s="26" t="s">
        <v>287</v>
      </c>
      <c r="D9" s="26" t="s">
        <v>48</v>
      </c>
      <c r="E9" s="18">
        <v>2006</v>
      </c>
      <c r="F9" s="18">
        <v>22</v>
      </c>
      <c r="G9" s="18">
        <f>VLOOKUP(F9,'Cup Pkte.'!A:B,2,0)</f>
        <v>4</v>
      </c>
      <c r="H9" s="18">
        <f>IFERROR(VLOOKUP(B9,'SC Wieden Buben'!D:E,2,0),99)</f>
        <v>99</v>
      </c>
      <c r="I9" s="18">
        <f>IFERROR(VLOOKUP(H9,'Cup Pkte.'!$A:$B,2,0),0)</f>
        <v>0</v>
      </c>
      <c r="J9" s="18">
        <f>IFERROR(VLOOKUP(B9,'SC Münstertal'!A:B,2,0),0)</f>
        <v>0</v>
      </c>
      <c r="K9" s="18">
        <f>IFERROR(VLOOKUP(J9,'Cup Pkte.'!$A:$B,2,0),0)</f>
        <v>0</v>
      </c>
      <c r="L9" s="18"/>
      <c r="M9" s="18">
        <f>VLOOKUP(L9,'Cup Pkte.'!$A:$B,2,0)</f>
        <v>0</v>
      </c>
      <c r="N9" s="18"/>
      <c r="O9" s="18">
        <f>VLOOKUP(N9,'Cup Pkte.'!$A:$B,2,0)</f>
        <v>0</v>
      </c>
      <c r="P9" s="18"/>
      <c r="Q9" s="18">
        <f>VLOOKUP(P9,'Cup Pkte.'!$A:$B,2,0)</f>
        <v>0</v>
      </c>
      <c r="R9" s="27">
        <f>G9+I9+K9+M9+O9+Q9</f>
        <v>4</v>
      </c>
      <c r="V9" t="s">
        <v>14</v>
      </c>
      <c r="W9">
        <f t="shared" si="0"/>
        <v>9</v>
      </c>
      <c r="X9">
        <f>VLOOKUP(V9,Mädchen!V:W,2,0)</f>
        <v>176</v>
      </c>
      <c r="Y9">
        <f t="shared" si="1"/>
        <v>185</v>
      </c>
    </row>
    <row r="10" spans="1:25" ht="18.75" x14ac:dyDescent="0.25">
      <c r="A10" s="25">
        <v>53</v>
      </c>
      <c r="B10" s="26" t="s">
        <v>280</v>
      </c>
      <c r="C10" s="26" t="s">
        <v>1</v>
      </c>
      <c r="D10" s="26" t="s">
        <v>29</v>
      </c>
      <c r="E10" s="18">
        <v>2008</v>
      </c>
      <c r="F10" s="18"/>
      <c r="G10" s="18">
        <f>VLOOKUP(F10,'Cup Pkte.'!A:B,2,0)</f>
        <v>0</v>
      </c>
      <c r="H10" s="18">
        <f>IFERROR(VLOOKUP(B10,'SC Wieden Buben'!D:E,2,0),99)</f>
        <v>25</v>
      </c>
      <c r="I10" s="18">
        <f>IFERROR(VLOOKUP(H10,'Cup Pkte.'!$A:$B,2,0),0)</f>
        <v>1</v>
      </c>
      <c r="J10" s="18">
        <f>IFERROR(VLOOKUP(B10,'SC Münstertal'!A:B,2,0),0)</f>
        <v>0</v>
      </c>
      <c r="K10" s="18">
        <f>IFERROR(VLOOKUP(J10,'Cup Pkte.'!$A:$B,2,0),0)</f>
        <v>0</v>
      </c>
      <c r="L10" s="18">
        <v>23</v>
      </c>
      <c r="M10" s="18">
        <f>VLOOKUP(L10,'Cup Pkte.'!$A:$B,2,0)</f>
        <v>3</v>
      </c>
      <c r="N10" s="18"/>
      <c r="O10" s="18">
        <f>VLOOKUP(N10,'Cup Pkte.'!$A:$B,2,0)</f>
        <v>0</v>
      </c>
      <c r="P10" s="18"/>
      <c r="Q10" s="18">
        <f>VLOOKUP(P10,'Cup Pkte.'!$A:$B,2,0)</f>
        <v>0</v>
      </c>
      <c r="R10" s="27">
        <f>G10+I10+K10+M10+O10+Q10</f>
        <v>4</v>
      </c>
      <c r="V10" t="s">
        <v>10</v>
      </c>
      <c r="W10">
        <f t="shared" si="0"/>
        <v>46</v>
      </c>
      <c r="X10">
        <f>VLOOKUP(V10,Mädchen!V:W,2,0)</f>
        <v>107</v>
      </c>
      <c r="Y10">
        <f t="shared" si="1"/>
        <v>153</v>
      </c>
    </row>
    <row r="11" spans="1:25" ht="18.75" x14ac:dyDescent="0.25">
      <c r="A11" s="25">
        <v>52</v>
      </c>
      <c r="B11" s="26" t="s">
        <v>396</v>
      </c>
      <c r="C11" s="26" t="s">
        <v>387</v>
      </c>
      <c r="D11" s="26" t="s">
        <v>48</v>
      </c>
      <c r="E11" s="18">
        <v>2003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21</v>
      </c>
      <c r="Q11" s="18">
        <f>VLOOKUP(P11,'Cup Pkte.'!$A:$B,2,0)</f>
        <v>5</v>
      </c>
      <c r="R11" s="27">
        <f>G11+I11+K11+M11+O11+Q11</f>
        <v>5</v>
      </c>
      <c r="V11" t="s">
        <v>26</v>
      </c>
      <c r="W11">
        <f t="shared" si="0"/>
        <v>72</v>
      </c>
      <c r="X11">
        <f>VLOOKUP(V11,Mädchen!V:W,2,0)</f>
        <v>68</v>
      </c>
      <c r="Y11">
        <f t="shared" si="1"/>
        <v>140</v>
      </c>
    </row>
    <row r="12" spans="1:25" ht="18.75" x14ac:dyDescent="0.25">
      <c r="A12" s="25">
        <v>49</v>
      </c>
      <c r="B12" s="26" t="s">
        <v>292</v>
      </c>
      <c r="C12" s="26" t="s">
        <v>40</v>
      </c>
      <c r="D12" s="26" t="s">
        <v>29</v>
      </c>
      <c r="E12" s="18">
        <v>2005</v>
      </c>
      <c r="F12" s="18">
        <v>20</v>
      </c>
      <c r="G12" s="18">
        <f>VLOOKUP(F12,'Cup Pkte.'!A:B,2,0)</f>
        <v>6</v>
      </c>
      <c r="H12" s="18">
        <f>IFERROR(VLOOKUP(B12,'SC Wieden Buben'!D:E,2,0),99)</f>
        <v>99</v>
      </c>
      <c r="I12" s="18">
        <f>IFERROR(VLOOKUP(H12,'Cup Pkte.'!$A:$B,2,0),0)</f>
        <v>0</v>
      </c>
      <c r="J12" s="18">
        <f>IFERROR(VLOOKUP(B12,'SC Münstertal'!A:B,2,0),0)</f>
        <v>0</v>
      </c>
      <c r="K12" s="18">
        <f>IFERROR(VLOOKUP(J12,'Cup Pkte.'!$A:$B,2,0),0)</f>
        <v>0</v>
      </c>
      <c r="L12" s="18"/>
      <c r="M12" s="18">
        <f>VLOOKUP(L12,'Cup Pkte.'!$A:$B,2,0)</f>
        <v>0</v>
      </c>
      <c r="N12" s="18"/>
      <c r="O12" s="18">
        <f>VLOOKUP(N12,'Cup Pkte.'!$A:$B,2,0)</f>
        <v>0</v>
      </c>
      <c r="P12" s="18"/>
      <c r="Q12" s="18">
        <f>VLOOKUP(P12,'Cup Pkte.'!$A:$B,2,0)</f>
        <v>0</v>
      </c>
      <c r="R12" s="27">
        <f>G12+I12+K12+M12+O12+Q12</f>
        <v>6</v>
      </c>
      <c r="V12" t="s">
        <v>20</v>
      </c>
      <c r="W12">
        <f t="shared" si="0"/>
        <v>86</v>
      </c>
      <c r="X12">
        <f>VLOOKUP(V12,Mädchen!V:W,2,0)</f>
        <v>39</v>
      </c>
      <c r="Y12">
        <f t="shared" si="1"/>
        <v>125</v>
      </c>
    </row>
    <row r="13" spans="1:25" ht="18.75" x14ac:dyDescent="0.25">
      <c r="A13" s="25">
        <v>49</v>
      </c>
      <c r="B13" s="26" t="s">
        <v>312</v>
      </c>
      <c r="C13" s="26" t="s">
        <v>10</v>
      </c>
      <c r="D13" s="26" t="s">
        <v>29</v>
      </c>
      <c r="E13" s="18">
        <v>2004</v>
      </c>
      <c r="F13" s="18">
        <v>0</v>
      </c>
      <c r="G13" s="18">
        <f>VLOOKUP(F13,'Cup Pkte.'!A:B,2,0)</f>
        <v>0</v>
      </c>
      <c r="H13" s="18">
        <v>0</v>
      </c>
      <c r="I13" s="18">
        <f>IFERROR(VLOOKUP(H13,'Cup Pkte.'!$A:$B,2,0),0)</f>
        <v>0</v>
      </c>
      <c r="J13" s="18">
        <f>IFERROR(VLOOKUP(B13,'SC Münstertal'!A:B,2,0),0)</f>
        <v>0</v>
      </c>
      <c r="K13" s="18">
        <f>IFERROR(VLOOKUP(J13,'Cup Pkte.'!$A:$B,2,0),0)</f>
        <v>0</v>
      </c>
      <c r="L13" s="18">
        <v>20</v>
      </c>
      <c r="M13" s="18">
        <f>VLOOKUP(L13,'Cup Pkte.'!$A:$B,2,0)</f>
        <v>6</v>
      </c>
      <c r="N13" s="18"/>
      <c r="O13" s="18">
        <f>VLOOKUP(N13,'Cup Pkte.'!$A:$B,2,0)</f>
        <v>0</v>
      </c>
      <c r="P13" s="18"/>
      <c r="Q13" s="18">
        <f>VLOOKUP(P13,'Cup Pkte.'!$A:$B,2,0)</f>
        <v>0</v>
      </c>
      <c r="R13" s="27">
        <f>G13+I13+K13+M13+O13+Q13</f>
        <v>6</v>
      </c>
      <c r="V13" t="s">
        <v>40</v>
      </c>
      <c r="W13">
        <f t="shared" si="0"/>
        <v>34</v>
      </c>
      <c r="X13">
        <f>VLOOKUP(V13,Mädchen!V:W,2,0)</f>
        <v>68</v>
      </c>
      <c r="Y13">
        <f t="shared" si="1"/>
        <v>102</v>
      </c>
    </row>
    <row r="14" spans="1:25" ht="18.75" x14ac:dyDescent="0.25">
      <c r="A14" s="25">
        <v>49</v>
      </c>
      <c r="B14" s="26" t="s">
        <v>325</v>
      </c>
      <c r="C14" s="26" t="s">
        <v>17</v>
      </c>
      <c r="D14" s="26" t="s">
        <v>29</v>
      </c>
      <c r="E14" s="18">
        <v>2006</v>
      </c>
      <c r="F14" s="18">
        <v>0</v>
      </c>
      <c r="G14" s="18">
        <f>VLOOKUP(F14,'Cup Pkte.'!A:B,2,0)</f>
        <v>0</v>
      </c>
      <c r="H14" s="18">
        <v>0</v>
      </c>
      <c r="I14" s="18">
        <f>IFERROR(VLOOKUP(H14,'Cup Pkte.'!$A:$B,2,0),0)</f>
        <v>0</v>
      </c>
      <c r="J14" s="18">
        <f>IFERROR(VLOOKUP(B14,'SC Münstertal'!A:B,2,0),0)</f>
        <v>40</v>
      </c>
      <c r="K14" s="18">
        <f>IFERROR(VLOOKUP(J14,'Cup Pkte.'!$A:$B,2,0),0)</f>
        <v>0</v>
      </c>
      <c r="L14" s="18"/>
      <c r="M14" s="18">
        <f>VLOOKUP(L14,'Cup Pkte.'!$A:$B,2,0)</f>
        <v>0</v>
      </c>
      <c r="N14" s="18">
        <v>20</v>
      </c>
      <c r="O14" s="18">
        <f>VLOOKUP(N14,'Cup Pkte.'!$A:$B,2,0)</f>
        <v>6</v>
      </c>
      <c r="P14" s="18"/>
      <c r="Q14" s="18">
        <f>VLOOKUP(P14,'Cup Pkte.'!$A:$B,2,0)</f>
        <v>0</v>
      </c>
      <c r="R14" s="27">
        <f>G14+I14+K14+M14+O14+Q14</f>
        <v>6</v>
      </c>
      <c r="V14" t="s">
        <v>22</v>
      </c>
      <c r="W14">
        <f t="shared" si="0"/>
        <v>3</v>
      </c>
      <c r="X14">
        <f>VLOOKUP(V14,Mädchen!V:W,2,0)</f>
        <v>84</v>
      </c>
      <c r="Y14">
        <f t="shared" si="1"/>
        <v>87</v>
      </c>
    </row>
    <row r="15" spans="1:25" ht="18.75" x14ac:dyDescent="0.25">
      <c r="A15" s="25">
        <v>47</v>
      </c>
      <c r="B15" s="26" t="s">
        <v>311</v>
      </c>
      <c r="C15" s="26" t="s">
        <v>4</v>
      </c>
      <c r="D15" s="26" t="s">
        <v>29</v>
      </c>
      <c r="E15" s="18">
        <v>2004</v>
      </c>
      <c r="F15" s="18">
        <v>0</v>
      </c>
      <c r="G15" s="18">
        <f>VLOOKUP(F15,'Cup Pkte.'!A:B,2,0)</f>
        <v>0</v>
      </c>
      <c r="H15" s="18">
        <v>0</v>
      </c>
      <c r="I15" s="18">
        <f>IFERROR(VLOOKUP(H15,'Cup Pkte.'!$A:$B,2,0),0)</f>
        <v>0</v>
      </c>
      <c r="J15" s="18">
        <f>IFERROR(VLOOKUP(B15,'SC Münstertal'!A:B,2,0),0)</f>
        <v>0</v>
      </c>
      <c r="K15" s="18">
        <f>IFERROR(VLOOKUP(J15,'Cup Pkte.'!$A:$B,2,0),0)</f>
        <v>0</v>
      </c>
      <c r="L15" s="18">
        <v>19</v>
      </c>
      <c r="M15" s="18">
        <f>VLOOKUP(L15,'Cup Pkte.'!$A:$B,2,0)</f>
        <v>7</v>
      </c>
      <c r="N15" s="18"/>
      <c r="O15" s="18">
        <f>VLOOKUP(N15,'Cup Pkte.'!$A:$B,2,0)</f>
        <v>0</v>
      </c>
      <c r="P15" s="18"/>
      <c r="Q15" s="18">
        <f>VLOOKUP(P15,'Cup Pkte.'!$A:$B,2,0)</f>
        <v>0</v>
      </c>
      <c r="R15" s="27">
        <f>G15+I15+K15+M15+O15+Q15</f>
        <v>7</v>
      </c>
      <c r="V15" t="s">
        <v>32</v>
      </c>
      <c r="W15">
        <f t="shared" si="0"/>
        <v>33</v>
      </c>
      <c r="X15">
        <f>VLOOKUP(V15,Mädchen!V:W,2,0)</f>
        <v>17</v>
      </c>
      <c r="Y15">
        <f t="shared" si="1"/>
        <v>50</v>
      </c>
    </row>
    <row r="16" spans="1:25" ht="14.85" customHeight="1" x14ac:dyDescent="0.25">
      <c r="A16" s="25">
        <v>47</v>
      </c>
      <c r="B16" s="26" t="s">
        <v>274</v>
      </c>
      <c r="C16" s="26" t="s">
        <v>1</v>
      </c>
      <c r="D16" s="26" t="s">
        <v>29</v>
      </c>
      <c r="E16" s="18">
        <v>2011</v>
      </c>
      <c r="F16" s="18"/>
      <c r="G16" s="18">
        <f>VLOOKUP(F16,'Cup Pkte.'!A:B,2,0)</f>
        <v>0</v>
      </c>
      <c r="H16" s="18">
        <f>IFERROR(VLOOKUP(B16,'SC Wieden Buben'!D:E,2,0),99)</f>
        <v>19</v>
      </c>
      <c r="I16" s="18">
        <f>IFERROR(VLOOKUP(H16,'Cup Pkte.'!$A:$B,2,0),0)</f>
        <v>7</v>
      </c>
      <c r="J16" s="18">
        <f>IFERROR(VLOOKUP(B16,'SC Münstertal'!A:B,2,0),0)</f>
        <v>26</v>
      </c>
      <c r="K16" s="18">
        <f>IFERROR(VLOOKUP(J16,'Cup Pkte.'!$A:$B,2,0),0)</f>
        <v>0</v>
      </c>
      <c r="L16" s="18"/>
      <c r="M16" s="18">
        <f>VLOOKUP(L16,'Cup Pkte.'!$A:$B,2,0)</f>
        <v>0</v>
      </c>
      <c r="N16" s="18"/>
      <c r="O16" s="18">
        <f>VLOOKUP(N16,'Cup Pkte.'!$A:$B,2,0)</f>
        <v>0</v>
      </c>
      <c r="P16" s="18"/>
      <c r="Q16" s="18">
        <f>VLOOKUP(P16,'Cup Pkte.'!$A:$B,2,0)</f>
        <v>0</v>
      </c>
      <c r="R16" s="27">
        <f>G16+I16+K16+M16+O16+Q16</f>
        <v>7</v>
      </c>
      <c r="V16" t="s">
        <v>4</v>
      </c>
      <c r="W16">
        <f t="shared" si="0"/>
        <v>7</v>
      </c>
      <c r="X16">
        <f>VLOOKUP(V16,Mädchen!V:W,2,0)</f>
        <v>25</v>
      </c>
      <c r="Y16">
        <f t="shared" si="1"/>
        <v>32</v>
      </c>
    </row>
    <row r="17" spans="1:25" ht="18.75" x14ac:dyDescent="0.25">
      <c r="A17" s="25">
        <v>46</v>
      </c>
      <c r="B17" s="26" t="s">
        <v>327</v>
      </c>
      <c r="C17" s="26" t="s">
        <v>14</v>
      </c>
      <c r="D17" s="26" t="s">
        <v>29</v>
      </c>
      <c r="E17" s="18">
        <v>2007</v>
      </c>
      <c r="F17" s="18">
        <v>0</v>
      </c>
      <c r="G17" s="18">
        <f>VLOOKUP(F17,'Cup Pkte.'!A:B,2,0)</f>
        <v>0</v>
      </c>
      <c r="H17" s="18">
        <v>0</v>
      </c>
      <c r="I17" s="18">
        <f>IFERROR(VLOOKUP(H17,'Cup Pkte.'!$A:$B,2,0),0)</f>
        <v>0</v>
      </c>
      <c r="J17" s="18">
        <f>IFERROR(VLOOKUP(B17,'SC Münstertal'!A:B,2,0),0)</f>
        <v>22</v>
      </c>
      <c r="K17" s="18">
        <f>IFERROR(VLOOKUP(J17,'Cup Pkte.'!$A:$B,2,0),0)</f>
        <v>4</v>
      </c>
      <c r="L17" s="18"/>
      <c r="M17" s="18">
        <f>VLOOKUP(L17,'Cup Pkte.'!$A:$B,2,0)</f>
        <v>0</v>
      </c>
      <c r="N17" s="18">
        <v>24</v>
      </c>
      <c r="O17" s="18">
        <f>VLOOKUP(N17,'Cup Pkte.'!$A:$B,2,0)</f>
        <v>2</v>
      </c>
      <c r="P17" s="18">
        <v>24</v>
      </c>
      <c r="Q17" s="18">
        <f>VLOOKUP(P17,'Cup Pkte.'!$A:$B,2,0)</f>
        <v>2</v>
      </c>
      <c r="R17" s="27">
        <f>G17+I17+K17+M17+O17+Q17</f>
        <v>8</v>
      </c>
      <c r="V17" t="s">
        <v>45</v>
      </c>
      <c r="W17">
        <f t="shared" si="0"/>
        <v>11</v>
      </c>
      <c r="X17">
        <f>VLOOKUP(V17,Mädchen!V:W,2,0)</f>
        <v>24</v>
      </c>
      <c r="Y17">
        <f t="shared" si="1"/>
        <v>35</v>
      </c>
    </row>
    <row r="18" spans="1:25" ht="18.75" x14ac:dyDescent="0.25">
      <c r="A18" s="25">
        <v>43</v>
      </c>
      <c r="B18" s="26" t="s">
        <v>290</v>
      </c>
      <c r="C18" s="26" t="s">
        <v>12</v>
      </c>
      <c r="D18" s="26" t="s">
        <v>29</v>
      </c>
      <c r="E18" s="18">
        <v>2004</v>
      </c>
      <c r="F18" s="18">
        <v>17</v>
      </c>
      <c r="G18" s="18">
        <f>VLOOKUP(F18,'Cup Pkte.'!A:B,2,0)</f>
        <v>9</v>
      </c>
      <c r="H18" s="18">
        <f>IFERROR(VLOOKUP(B18,'SC Wieden Buben'!D:E,2,0),99)</f>
        <v>99</v>
      </c>
      <c r="I18" s="18">
        <f>IFERROR(VLOOKUP(H18,'Cup Pkte.'!$A:$B,2,0),0)</f>
        <v>0</v>
      </c>
      <c r="J18" s="18">
        <f>IFERROR(VLOOKUP(B18,'SC Münstertal'!A:B,2,0),0)</f>
        <v>0</v>
      </c>
      <c r="K18" s="18">
        <f>IFERROR(VLOOKUP(J18,'Cup Pkte.'!$A:$B,2,0),0)</f>
        <v>0</v>
      </c>
      <c r="L18" s="18"/>
      <c r="M18" s="18">
        <f>VLOOKUP(L18,'Cup Pkte.'!$A:$B,2,0)</f>
        <v>0</v>
      </c>
      <c r="N18" s="18"/>
      <c r="O18" s="18">
        <f>VLOOKUP(N18,'Cup Pkte.'!$A:$B,2,0)</f>
        <v>0</v>
      </c>
      <c r="P18" s="18"/>
      <c r="Q18" s="18">
        <f>VLOOKUP(P18,'Cup Pkte.'!$A:$B,2,0)</f>
        <v>0</v>
      </c>
      <c r="R18" s="27">
        <f>G18+I18+K18+M18+O18+Q18</f>
        <v>9</v>
      </c>
      <c r="V18" t="s">
        <v>47</v>
      </c>
      <c r="W18">
        <f t="shared" si="0"/>
        <v>0</v>
      </c>
      <c r="X18">
        <f>VLOOKUP(V18,Mädchen!V:W,2,0)</f>
        <v>2</v>
      </c>
      <c r="Y18">
        <f t="shared" si="1"/>
        <v>2</v>
      </c>
    </row>
    <row r="19" spans="1:25" ht="18.75" x14ac:dyDescent="0.25">
      <c r="A19" s="25">
        <v>43</v>
      </c>
      <c r="B19" s="26" t="s">
        <v>272</v>
      </c>
      <c r="C19" s="26" t="s">
        <v>108</v>
      </c>
      <c r="D19" s="26" t="s">
        <v>30</v>
      </c>
      <c r="E19" s="18">
        <v>2007</v>
      </c>
      <c r="F19" s="18"/>
      <c r="G19" s="18">
        <f>VLOOKUP(F19,'Cup Pkte.'!A:B,2,0)</f>
        <v>0</v>
      </c>
      <c r="H19" s="18">
        <f>IFERROR(VLOOKUP(B19,'SC Wieden Buben'!D:E,2,0),99)</f>
        <v>17</v>
      </c>
      <c r="I19" s="18">
        <f>IFERROR(VLOOKUP(H19,'Cup Pkte.'!$A:$B,2,0),0)</f>
        <v>9</v>
      </c>
      <c r="J19" s="18">
        <f>IFERROR(VLOOKUP(B19,'SC Münstertal'!A:B,2,0),0)</f>
        <v>0</v>
      </c>
      <c r="K19" s="18">
        <f>IFERROR(VLOOKUP(J19,'Cup Pkte.'!$A:$B,2,0),0)</f>
        <v>0</v>
      </c>
      <c r="L19" s="18"/>
      <c r="M19" s="18">
        <f>VLOOKUP(L19,'Cup Pkte.'!$A:$B,2,0)</f>
        <v>0</v>
      </c>
      <c r="N19" s="18"/>
      <c r="O19" s="18">
        <f>VLOOKUP(N19,'Cup Pkte.'!$A:$B,2,0)</f>
        <v>0</v>
      </c>
      <c r="P19" s="18"/>
      <c r="Q19" s="18">
        <f>VLOOKUP(P19,'Cup Pkte.'!$A:$B,2,0)</f>
        <v>0</v>
      </c>
      <c r="R19" s="27">
        <f>G19+I19+K19+M19+O19+Q19</f>
        <v>9</v>
      </c>
    </row>
    <row r="20" spans="1:25" ht="18.75" x14ac:dyDescent="0.25">
      <c r="A20" s="25">
        <v>43</v>
      </c>
      <c r="B20" s="26" t="s">
        <v>395</v>
      </c>
      <c r="C20" s="26" t="s">
        <v>387</v>
      </c>
      <c r="D20" s="26" t="s">
        <v>48</v>
      </c>
      <c r="E20" s="18">
        <v>2004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17</v>
      </c>
      <c r="Q20" s="18">
        <f>VLOOKUP(P20,'Cup Pkte.'!$A:$B,2,0)</f>
        <v>9</v>
      </c>
      <c r="R20" s="27">
        <f>G20+I20+K20+M20+O20+Q20</f>
        <v>9</v>
      </c>
    </row>
    <row r="21" spans="1:25" ht="18.75" x14ac:dyDescent="0.25">
      <c r="A21" s="25">
        <v>41</v>
      </c>
      <c r="B21" s="26" t="s">
        <v>295</v>
      </c>
      <c r="C21" s="26" t="s">
        <v>43</v>
      </c>
      <c r="D21" s="26" t="s">
        <v>29</v>
      </c>
      <c r="E21" s="18">
        <v>2006</v>
      </c>
      <c r="F21" s="18">
        <v>23</v>
      </c>
      <c r="G21" s="18">
        <f>VLOOKUP(F21,'Cup Pkte.'!A:B,2,0)</f>
        <v>3</v>
      </c>
      <c r="H21" s="18">
        <f>IFERROR(VLOOKUP(B21,'SC Wieden Buben'!D:E,2,0),99)</f>
        <v>99</v>
      </c>
      <c r="I21" s="18">
        <f>IFERROR(VLOOKUP(H21,'Cup Pkte.'!$A:$B,2,0),0)</f>
        <v>0</v>
      </c>
      <c r="J21" s="18">
        <f>IFERROR(VLOOKUP(B21,'SC Münstertal'!A:B,2,0),0)</f>
        <v>19</v>
      </c>
      <c r="K21" s="18">
        <f>IFERROR(VLOOKUP(J21,'Cup Pkte.'!$A:$B,2,0),0)</f>
        <v>7</v>
      </c>
      <c r="L21" s="18"/>
      <c r="M21" s="18">
        <f>VLOOKUP(L21,'Cup Pkte.'!$A:$B,2,0)</f>
        <v>0</v>
      </c>
      <c r="N21" s="18"/>
      <c r="O21" s="18">
        <f>VLOOKUP(N21,'Cup Pkte.'!$A:$B,2,0)</f>
        <v>0</v>
      </c>
      <c r="P21" s="18"/>
      <c r="Q21" s="18">
        <f>VLOOKUP(P21,'Cup Pkte.'!$A:$B,2,0)</f>
        <v>0</v>
      </c>
      <c r="R21" s="27">
        <f>G21+I21+K21+M21+O21+Q21</f>
        <v>10</v>
      </c>
    </row>
    <row r="22" spans="1:25" ht="18.75" x14ac:dyDescent="0.25">
      <c r="A22" s="25">
        <v>41</v>
      </c>
      <c r="B22" s="26" t="s">
        <v>276</v>
      </c>
      <c r="C22" s="26" t="s">
        <v>1</v>
      </c>
      <c r="D22" s="26" t="s">
        <v>29</v>
      </c>
      <c r="E22" s="18">
        <v>2006</v>
      </c>
      <c r="F22" s="18">
        <v>21</v>
      </c>
      <c r="G22" s="18">
        <f>VLOOKUP(F22,'Cup Pkte.'!A:B,2,0)</f>
        <v>5</v>
      </c>
      <c r="H22" s="18">
        <f>IFERROR(VLOOKUP(B22,'SC Wieden Buben'!D:E,2,0),99)</f>
        <v>21</v>
      </c>
      <c r="I22" s="18">
        <f>IFERROR(VLOOKUP(H22,'Cup Pkte.'!$A:$B,2,0),0)</f>
        <v>5</v>
      </c>
      <c r="J22" s="18">
        <f>IFERROR(VLOOKUP(B22,'SC Münstertal'!A:B,2,0),0)</f>
        <v>0</v>
      </c>
      <c r="K22" s="18">
        <f>IFERROR(VLOOKUP(J22,'Cup Pkte.'!$A:$B,2,0),0)</f>
        <v>0</v>
      </c>
      <c r="L22" s="18"/>
      <c r="M22" s="18">
        <f>VLOOKUP(L22,'Cup Pkte.'!$A:$B,2,0)</f>
        <v>0</v>
      </c>
      <c r="N22" s="18"/>
      <c r="O22" s="18">
        <f>VLOOKUP(N22,'Cup Pkte.'!$A:$B,2,0)</f>
        <v>0</v>
      </c>
      <c r="P22" s="18"/>
      <c r="Q22" s="18">
        <f>VLOOKUP(P22,'Cup Pkte.'!$A:$B,2,0)</f>
        <v>0</v>
      </c>
      <c r="R22" s="27">
        <f>G22+I22+K22+M22+O22+Q22</f>
        <v>10</v>
      </c>
    </row>
    <row r="23" spans="1:25" ht="18.75" x14ac:dyDescent="0.25">
      <c r="A23" s="25">
        <v>39</v>
      </c>
      <c r="B23" s="26" t="s">
        <v>322</v>
      </c>
      <c r="C23" s="26" t="s">
        <v>1</v>
      </c>
      <c r="D23" s="26" t="s">
        <v>29</v>
      </c>
      <c r="E23" s="18">
        <v>2009</v>
      </c>
      <c r="F23" s="18">
        <v>0</v>
      </c>
      <c r="G23" s="18">
        <f>VLOOKUP(F23,'Cup Pkte.'!A:B,2,0)</f>
        <v>0</v>
      </c>
      <c r="H23" s="18">
        <v>0</v>
      </c>
      <c r="I23" s="18">
        <f>IFERROR(VLOOKUP(H23,'Cup Pkte.'!$A:$B,2,0),0)</f>
        <v>0</v>
      </c>
      <c r="J23" s="18">
        <f>IFERROR(VLOOKUP(B23,'SC Münstertal'!A:B,2,0),0)</f>
        <v>0</v>
      </c>
      <c r="K23" s="18">
        <f>IFERROR(VLOOKUP(J23,'Cup Pkte.'!$A:$B,2,0),0)</f>
        <v>0</v>
      </c>
      <c r="L23" s="18"/>
      <c r="M23" s="18">
        <f>VLOOKUP(L23,'Cup Pkte.'!$A:$B,2,0)</f>
        <v>0</v>
      </c>
      <c r="N23" s="18">
        <v>15</v>
      </c>
      <c r="O23" s="18">
        <f>VLOOKUP(N23,'Cup Pkte.'!$A:$B,2,0)</f>
        <v>11</v>
      </c>
      <c r="P23" s="18"/>
      <c r="Q23" s="18">
        <f>VLOOKUP(P23,'Cup Pkte.'!$A:$B,2,0)</f>
        <v>0</v>
      </c>
      <c r="R23" s="27">
        <f>G23+I23+K23+M23+O23+Q23</f>
        <v>11</v>
      </c>
    </row>
    <row r="24" spans="1:25" ht="18.75" x14ac:dyDescent="0.25">
      <c r="A24" s="25">
        <v>39</v>
      </c>
      <c r="B24" s="26" t="s">
        <v>323</v>
      </c>
      <c r="C24" s="26" t="s">
        <v>324</v>
      </c>
      <c r="D24" s="26" t="s">
        <v>29</v>
      </c>
      <c r="E24" s="18">
        <v>2008</v>
      </c>
      <c r="F24" s="18">
        <v>0</v>
      </c>
      <c r="G24" s="18">
        <f>VLOOKUP(F24,'Cup Pkte.'!A:B,2,0)</f>
        <v>0</v>
      </c>
      <c r="H24" s="18">
        <v>0</v>
      </c>
      <c r="I24" s="18">
        <f>IFERROR(VLOOKUP(H24,'Cup Pkte.'!$A:$B,2,0),0)</f>
        <v>0</v>
      </c>
      <c r="J24" s="18">
        <f>IFERROR(VLOOKUP(B24,'SC Münstertal'!A:B,2,0),0)</f>
        <v>30</v>
      </c>
      <c r="K24" s="18">
        <f>IFERROR(VLOOKUP(J24,'Cup Pkte.'!$A:$B,2,0),0)</f>
        <v>0</v>
      </c>
      <c r="L24" s="18"/>
      <c r="M24" s="18">
        <f>VLOOKUP(L24,'Cup Pkte.'!$A:$B,2,0)</f>
        <v>0</v>
      </c>
      <c r="N24" s="18">
        <v>16</v>
      </c>
      <c r="O24" s="18">
        <f>VLOOKUP(N24,'Cup Pkte.'!$A:$B,2,0)</f>
        <v>10</v>
      </c>
      <c r="P24" s="18">
        <v>25</v>
      </c>
      <c r="Q24" s="18">
        <f>VLOOKUP(P24,'Cup Pkte.'!$A:$B,2,0)</f>
        <v>1</v>
      </c>
      <c r="R24" s="27">
        <f>G24+I24+K24+M24+O24+Q24</f>
        <v>11</v>
      </c>
    </row>
    <row r="25" spans="1:25" ht="18.75" x14ac:dyDescent="0.25">
      <c r="A25" s="25">
        <v>39</v>
      </c>
      <c r="B25" s="6" t="s">
        <v>365</v>
      </c>
      <c r="C25" s="26" t="s">
        <v>45</v>
      </c>
      <c r="D25" s="26" t="s">
        <v>29</v>
      </c>
      <c r="E25" s="18">
        <v>2006</v>
      </c>
      <c r="F25" s="40">
        <v>30</v>
      </c>
      <c r="G25" s="40">
        <v>0</v>
      </c>
      <c r="H25" s="18">
        <f>IFERROR(VLOOKUP(B25,'SC Wieden Buben'!D:E,2,0),99)</f>
        <v>27</v>
      </c>
      <c r="I25" s="18">
        <f>IFERROR(VLOOKUP(H25,'Cup Pkte.'!$A:$B,2,0),0)</f>
        <v>0</v>
      </c>
      <c r="J25" s="18">
        <v>15</v>
      </c>
      <c r="K25" s="18">
        <f>IFERROR(VLOOKUP(J25,'Cup Pkte.'!$A:$B,2,0),0)</f>
        <v>11</v>
      </c>
      <c r="L25" s="39"/>
      <c r="M25" s="39">
        <f>VLOOKUP(L25,'Cup Pkte.'!$A:$B,2,0)</f>
        <v>0</v>
      </c>
      <c r="N25" s="39">
        <v>0</v>
      </c>
      <c r="O25" s="39">
        <f>VLOOKUP(N25,'Cup Pkte.'!$A:$B,2,0)</f>
        <v>0</v>
      </c>
      <c r="P25" s="18">
        <v>28</v>
      </c>
      <c r="Q25" s="18">
        <v>0</v>
      </c>
      <c r="R25" s="27">
        <f>G25+I25+K25+M25+O25+Q25</f>
        <v>11</v>
      </c>
    </row>
    <row r="26" spans="1:25" ht="18.75" x14ac:dyDescent="0.25">
      <c r="A26" s="25">
        <v>37</v>
      </c>
      <c r="B26" s="26" t="s">
        <v>288</v>
      </c>
      <c r="C26" s="26" t="s">
        <v>289</v>
      </c>
      <c r="D26" s="26" t="s">
        <v>29</v>
      </c>
      <c r="E26" s="18">
        <v>2003</v>
      </c>
      <c r="F26" s="18">
        <v>14</v>
      </c>
      <c r="G26" s="18">
        <f>VLOOKUP(F26,'Cup Pkte.'!A:B,2,0)</f>
        <v>12</v>
      </c>
      <c r="H26" s="18">
        <f>IFERROR(VLOOKUP(B26,'SC Wieden Buben'!D:E,2,0),99)</f>
        <v>99</v>
      </c>
      <c r="I26" s="18">
        <f>IFERROR(VLOOKUP(H26,'Cup Pkte.'!$A:$B,2,0),0)</f>
        <v>0</v>
      </c>
      <c r="J26" s="18">
        <f>IFERROR(VLOOKUP(B26,'SC Münstertal'!A:B,2,0),0)</f>
        <v>0</v>
      </c>
      <c r="K26" s="18">
        <f>IFERROR(VLOOKUP(J26,'Cup Pkte.'!$A:$B,2,0),0)</f>
        <v>0</v>
      </c>
      <c r="L26" s="18"/>
      <c r="M26" s="18">
        <f>VLOOKUP(L26,'Cup Pkte.'!$A:$B,2,0)</f>
        <v>0</v>
      </c>
      <c r="N26" s="18"/>
      <c r="O26" s="18">
        <f>VLOOKUP(N26,'Cup Pkte.'!$A:$B,2,0)</f>
        <v>0</v>
      </c>
      <c r="P26" s="18"/>
      <c r="Q26" s="18">
        <f>VLOOKUP(P26,'Cup Pkte.'!$A:$B,2,0)</f>
        <v>0</v>
      </c>
      <c r="R26" s="27">
        <f>G26+I26+K26+M26+O26+Q26</f>
        <v>12</v>
      </c>
    </row>
    <row r="27" spans="1:25" ht="18.75" x14ac:dyDescent="0.25">
      <c r="A27" s="25">
        <v>37</v>
      </c>
      <c r="B27" s="26" t="s">
        <v>398</v>
      </c>
      <c r="C27" s="26" t="s">
        <v>394</v>
      </c>
      <c r="D27" s="26" t="s">
        <v>48</v>
      </c>
      <c r="E27" s="18">
        <v>2007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14</v>
      </c>
      <c r="Q27" s="18">
        <f>VLOOKUP(P27,'Cup Pkte.'!$A:$B,2,0)</f>
        <v>12</v>
      </c>
      <c r="R27" s="27">
        <f>G27+I27+K27+M27+O27+Q27</f>
        <v>12</v>
      </c>
    </row>
    <row r="28" spans="1:25" ht="18.75" x14ac:dyDescent="0.25">
      <c r="A28" s="25">
        <v>36</v>
      </c>
      <c r="B28" s="26" t="s">
        <v>321</v>
      </c>
      <c r="C28" s="26" t="s">
        <v>1</v>
      </c>
      <c r="D28" s="26" t="s">
        <v>29</v>
      </c>
      <c r="E28" s="18">
        <v>2009</v>
      </c>
      <c r="F28" s="18">
        <v>0</v>
      </c>
      <c r="G28" s="18">
        <f>VLOOKUP(F28,'Cup Pkte.'!A:B,2,0)</f>
        <v>0</v>
      </c>
      <c r="H28" s="18">
        <v>0</v>
      </c>
      <c r="I28" s="18">
        <f>IFERROR(VLOOKUP(H28,'Cup Pkte.'!$A:$B,2,0),0)</f>
        <v>0</v>
      </c>
      <c r="J28" s="18">
        <f>IFERROR(VLOOKUP(B28,'SC Münstertal'!A:B,2,0),0)</f>
        <v>0</v>
      </c>
      <c r="K28" s="18">
        <f>IFERROR(VLOOKUP(J28,'Cup Pkte.'!$A:$B,2,0),0)</f>
        <v>0</v>
      </c>
      <c r="L28" s="18"/>
      <c r="M28" s="18">
        <f>VLOOKUP(L28,'Cup Pkte.'!$A:$B,2,0)</f>
        <v>0</v>
      </c>
      <c r="N28" s="18">
        <v>13</v>
      </c>
      <c r="O28" s="18">
        <f>VLOOKUP(N28,'Cup Pkte.'!$A:$B,2,0)</f>
        <v>13</v>
      </c>
      <c r="P28" s="18"/>
      <c r="Q28" s="18">
        <f>VLOOKUP(P28,'Cup Pkte.'!$A:$B,2,0)</f>
        <v>0</v>
      </c>
      <c r="R28" s="27">
        <f>G28+I28+K28+M28+O28+Q28</f>
        <v>13</v>
      </c>
    </row>
    <row r="29" spans="1:25" ht="18.75" x14ac:dyDescent="0.25">
      <c r="A29" s="25">
        <v>35</v>
      </c>
      <c r="B29" s="26" t="s">
        <v>293</v>
      </c>
      <c r="C29" s="26" t="s">
        <v>287</v>
      </c>
      <c r="D29" s="26" t="s">
        <v>48</v>
      </c>
      <c r="E29" s="18">
        <v>2005</v>
      </c>
      <c r="F29" s="18">
        <v>12</v>
      </c>
      <c r="G29" s="18">
        <f>VLOOKUP(F29,'Cup Pkte.'!A:B,2,0)</f>
        <v>14</v>
      </c>
      <c r="H29" s="18">
        <f>IFERROR(VLOOKUP(B29,'SC Wieden Buben'!D:E,2,0),99)</f>
        <v>99</v>
      </c>
      <c r="I29" s="18">
        <f>IFERROR(VLOOKUP(H29,'Cup Pkte.'!$A:$B,2,0),0)</f>
        <v>0</v>
      </c>
      <c r="J29" s="18">
        <f>IFERROR(VLOOKUP(B29,'SC Münstertal'!A:B,2,0),0)</f>
        <v>0</v>
      </c>
      <c r="K29" s="18">
        <f>IFERROR(VLOOKUP(J29,'Cup Pkte.'!$A:$B,2,0),0)</f>
        <v>0</v>
      </c>
      <c r="L29" s="18"/>
      <c r="M29" s="18">
        <f>VLOOKUP(L29,'Cup Pkte.'!$A:$B,2,0)</f>
        <v>0</v>
      </c>
      <c r="N29" s="18"/>
      <c r="O29" s="18">
        <f>VLOOKUP(N29,'Cup Pkte.'!$A:$B,2,0)</f>
        <v>0</v>
      </c>
      <c r="P29" s="18"/>
      <c r="Q29" s="18">
        <f>VLOOKUP(P29,'Cup Pkte.'!$A:$B,2,0)</f>
        <v>0</v>
      </c>
      <c r="R29" s="27">
        <f>G29+I29+K29+M29+O29+Q29</f>
        <v>14</v>
      </c>
    </row>
    <row r="30" spans="1:25" ht="18.75" x14ac:dyDescent="0.25">
      <c r="A30" s="25">
        <v>33</v>
      </c>
      <c r="B30" s="26" t="s">
        <v>286</v>
      </c>
      <c r="C30" s="26" t="s">
        <v>17</v>
      </c>
      <c r="D30" s="26" t="s">
        <v>29</v>
      </c>
      <c r="E30" s="18">
        <v>2005</v>
      </c>
      <c r="F30" s="18">
        <v>10</v>
      </c>
      <c r="G30" s="18">
        <f>VLOOKUP(F30,'Cup Pkte.'!A:B,2,0)</f>
        <v>16</v>
      </c>
      <c r="H30" s="18">
        <f>IFERROR(VLOOKUP(B30,'SC Wieden Buben'!D:E,2,0),99)</f>
        <v>99</v>
      </c>
      <c r="I30" s="18">
        <f>IFERROR(VLOOKUP(H30,'Cup Pkte.'!$A:$B,2,0),0)</f>
        <v>0</v>
      </c>
      <c r="J30" s="18">
        <f>IFERROR(VLOOKUP(B30,'SC Münstertal'!A:B,2,0),0)</f>
        <v>0</v>
      </c>
      <c r="K30" s="18">
        <f>IFERROR(VLOOKUP(J30,'Cup Pkte.'!$A:$B,2,0),0)</f>
        <v>0</v>
      </c>
      <c r="L30" s="18"/>
      <c r="M30" s="18">
        <f>VLOOKUP(L30,'Cup Pkte.'!$A:$B,2,0)</f>
        <v>0</v>
      </c>
      <c r="N30" s="18"/>
      <c r="O30" s="18">
        <f>VLOOKUP(N30,'Cup Pkte.'!$A:$B,2,0)</f>
        <v>0</v>
      </c>
      <c r="P30" s="18"/>
      <c r="Q30" s="18">
        <f>VLOOKUP(P30,'Cup Pkte.'!$A:$B,2,0)</f>
        <v>0</v>
      </c>
      <c r="R30" s="27">
        <f>G30+I30+K30+M30+O30+Q30</f>
        <v>16</v>
      </c>
    </row>
    <row r="31" spans="1:25" ht="18.75" x14ac:dyDescent="0.25">
      <c r="A31" s="25">
        <v>33</v>
      </c>
      <c r="B31" s="26" t="s">
        <v>393</v>
      </c>
      <c r="C31" s="26" t="s">
        <v>394</v>
      </c>
      <c r="D31" s="26" t="s">
        <v>48</v>
      </c>
      <c r="E31" s="18">
        <v>2005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>
        <v>10</v>
      </c>
      <c r="Q31" s="18">
        <f>VLOOKUP(P31,'Cup Pkte.'!$A:$B,2,0)</f>
        <v>16</v>
      </c>
      <c r="R31" s="27">
        <f>G31+I31+K31+M31+O31+Q31</f>
        <v>16</v>
      </c>
    </row>
    <row r="32" spans="1:25" ht="18.75" x14ac:dyDescent="0.25">
      <c r="A32" s="25">
        <v>32</v>
      </c>
      <c r="B32" s="26" t="s">
        <v>314</v>
      </c>
      <c r="C32" s="26" t="s">
        <v>1</v>
      </c>
      <c r="D32" s="26" t="s">
        <v>29</v>
      </c>
      <c r="E32" s="18">
        <v>2007</v>
      </c>
      <c r="F32" s="18">
        <v>0</v>
      </c>
      <c r="G32" s="18">
        <f>VLOOKUP(F32,'Cup Pkte.'!A:B,2,0)</f>
        <v>0</v>
      </c>
      <c r="H32" s="18">
        <v>0</v>
      </c>
      <c r="I32" s="18">
        <f>IFERROR(VLOOKUP(H32,'Cup Pkte.'!$A:$B,2,0),0)</f>
        <v>0</v>
      </c>
      <c r="J32" s="18">
        <f>IFERROR(VLOOKUP(B32,'SC Münstertal'!A:B,2,0),0)</f>
        <v>0</v>
      </c>
      <c r="K32" s="18">
        <f>IFERROR(VLOOKUP(J32,'Cup Pkte.'!$A:$B,2,0),0)</f>
        <v>0</v>
      </c>
      <c r="L32" s="18">
        <v>22</v>
      </c>
      <c r="M32" s="18">
        <f>VLOOKUP(L32,'Cup Pkte.'!$A:$B,2,0)</f>
        <v>4</v>
      </c>
      <c r="N32" s="18">
        <v>12</v>
      </c>
      <c r="O32" s="18">
        <f>VLOOKUP(N32,'Cup Pkte.'!$A:$B,2,0)</f>
        <v>14</v>
      </c>
      <c r="P32" s="18"/>
      <c r="Q32" s="18">
        <f>VLOOKUP(P32,'Cup Pkte.'!$A:$B,2,0)</f>
        <v>0</v>
      </c>
      <c r="R32" s="27">
        <f>G32+I32+K32+M32+O32+Q32</f>
        <v>18</v>
      </c>
    </row>
    <row r="33" spans="1:18" ht="18.75" x14ac:dyDescent="0.25">
      <c r="A33" s="25">
        <v>31</v>
      </c>
      <c r="B33" s="26" t="s">
        <v>262</v>
      </c>
      <c r="C33" s="26" t="s">
        <v>20</v>
      </c>
      <c r="D33" s="26" t="s">
        <v>29</v>
      </c>
      <c r="E33" s="18">
        <v>2007</v>
      </c>
      <c r="F33" s="18"/>
      <c r="G33" s="18">
        <f>VLOOKUP(F33,'Cup Pkte.'!A:B,2,0)</f>
        <v>0</v>
      </c>
      <c r="H33" s="18">
        <f>IFERROR(VLOOKUP(B33,'SC Wieden Buben'!D:E,2,0),99)</f>
        <v>7</v>
      </c>
      <c r="I33" s="18">
        <f>IFERROR(VLOOKUP(H33,'Cup Pkte.'!$A:$B,2,0),0)</f>
        <v>19</v>
      </c>
      <c r="J33" s="18">
        <f>IFERROR(VLOOKUP(B33,'SC Münstertal'!A:B,2,0),0)</f>
        <v>0</v>
      </c>
      <c r="K33" s="18">
        <f>IFERROR(VLOOKUP(J33,'Cup Pkte.'!$A:$B,2,0),0)</f>
        <v>0</v>
      </c>
      <c r="L33" s="18"/>
      <c r="M33" s="18">
        <f>VLOOKUP(L33,'Cup Pkte.'!$A:$B,2,0)</f>
        <v>0</v>
      </c>
      <c r="N33" s="18"/>
      <c r="O33" s="18">
        <f>VLOOKUP(N33,'Cup Pkte.'!$A:$B,2,0)</f>
        <v>0</v>
      </c>
      <c r="P33" s="18"/>
      <c r="Q33" s="18">
        <f>VLOOKUP(P33,'Cup Pkte.'!$A:$B,2,0)</f>
        <v>0</v>
      </c>
      <c r="R33" s="27">
        <f>G33+I33+K33+M33+O33+Q33</f>
        <v>19</v>
      </c>
    </row>
    <row r="34" spans="1:18" ht="18.75" x14ac:dyDescent="0.25">
      <c r="A34" s="25">
        <v>29</v>
      </c>
      <c r="B34" s="26" t="s">
        <v>260</v>
      </c>
      <c r="C34" s="26" t="s">
        <v>158</v>
      </c>
      <c r="D34" s="26" t="s">
        <v>29</v>
      </c>
      <c r="E34" s="18">
        <v>2005</v>
      </c>
      <c r="F34" s="18"/>
      <c r="G34" s="18">
        <f>VLOOKUP(F34,'Cup Pkte.'!A:B,2,0)</f>
        <v>0</v>
      </c>
      <c r="H34" s="18">
        <f>IFERROR(VLOOKUP(B34,'SC Wieden Buben'!D:E,2,0),99)</f>
        <v>5</v>
      </c>
      <c r="I34" s="18">
        <f>IFERROR(VLOOKUP(H34,'Cup Pkte.'!$A:$B,2,0),0)</f>
        <v>21</v>
      </c>
      <c r="J34" s="18">
        <f>IFERROR(VLOOKUP(B34,'SC Münstertal'!A:B,2,0),0)</f>
        <v>0</v>
      </c>
      <c r="K34" s="18">
        <f>IFERROR(VLOOKUP(J34,'Cup Pkte.'!$A:$B,2,0),0)</f>
        <v>0</v>
      </c>
      <c r="L34" s="18"/>
      <c r="M34" s="18">
        <f>VLOOKUP(L34,'Cup Pkte.'!$A:$B,2,0)</f>
        <v>0</v>
      </c>
      <c r="N34" s="18"/>
      <c r="O34" s="18">
        <f>VLOOKUP(N34,'Cup Pkte.'!$A:$B,2,0)</f>
        <v>0</v>
      </c>
      <c r="P34" s="18"/>
      <c r="Q34" s="18">
        <f>VLOOKUP(P34,'Cup Pkte.'!$A:$B,2,0)</f>
        <v>0</v>
      </c>
      <c r="R34" s="27">
        <f>G34+I34+K34+M34+O34+Q34</f>
        <v>21</v>
      </c>
    </row>
    <row r="35" spans="1:18" ht="20.100000000000001" customHeight="1" x14ac:dyDescent="0.25">
      <c r="A35" s="25">
        <v>29</v>
      </c>
      <c r="B35" s="26" t="s">
        <v>392</v>
      </c>
      <c r="C35" s="26" t="s">
        <v>1</v>
      </c>
      <c r="D35" s="26" t="s">
        <v>29</v>
      </c>
      <c r="E35" s="18">
        <v>2003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>
        <v>5</v>
      </c>
      <c r="Q35" s="18">
        <f>VLOOKUP(P35,'Cup Pkte.'!$A:$B,2,0)</f>
        <v>21</v>
      </c>
      <c r="R35" s="27">
        <f>G35+I35+K35+M35+O35+Q35</f>
        <v>21</v>
      </c>
    </row>
    <row r="36" spans="1:18" ht="18.75" x14ac:dyDescent="0.25">
      <c r="A36" s="25">
        <v>26</v>
      </c>
      <c r="B36" s="26" t="s">
        <v>291</v>
      </c>
      <c r="C36" s="26" t="s">
        <v>1</v>
      </c>
      <c r="D36" s="26" t="s">
        <v>29</v>
      </c>
      <c r="E36" s="18">
        <v>2003</v>
      </c>
      <c r="F36" s="18">
        <v>19</v>
      </c>
      <c r="G36" s="18">
        <f>VLOOKUP(F36,'Cup Pkte.'!A:B,2,0)</f>
        <v>7</v>
      </c>
      <c r="H36" s="18">
        <f>IFERROR(VLOOKUP(B36,'SC Wieden Buben'!D:E,2,0),99)</f>
        <v>99</v>
      </c>
      <c r="I36" s="18">
        <f>IFERROR(VLOOKUP(H36,'Cup Pkte.'!$A:$B,2,0),0)</f>
        <v>0</v>
      </c>
      <c r="J36" s="18">
        <f>IFERROR(VLOOKUP(B36,'SC Münstertal'!A:B,2,0),0)</f>
        <v>0</v>
      </c>
      <c r="K36" s="18">
        <f>IFERROR(VLOOKUP(J36,'Cup Pkte.'!$A:$B,2,0),0)</f>
        <v>0</v>
      </c>
      <c r="L36" s="18"/>
      <c r="M36" s="18">
        <f>VLOOKUP(L36,'Cup Pkte.'!$A:$B,2,0)</f>
        <v>0</v>
      </c>
      <c r="N36" s="18">
        <v>10</v>
      </c>
      <c r="O36" s="18">
        <f>VLOOKUP(N36,'Cup Pkte.'!$A:$B,2,0)</f>
        <v>16</v>
      </c>
      <c r="P36" s="18"/>
      <c r="Q36" s="18">
        <f>VLOOKUP(P36,'Cup Pkte.'!$A:$B,2,0)</f>
        <v>0</v>
      </c>
      <c r="R36" s="27">
        <f>G36+I36+K36+M36+O36+Q36</f>
        <v>23</v>
      </c>
    </row>
    <row r="37" spans="1:18" ht="18.75" x14ac:dyDescent="0.25">
      <c r="A37" s="25">
        <v>26</v>
      </c>
      <c r="B37" s="26" t="s">
        <v>320</v>
      </c>
      <c r="C37" s="26" t="s">
        <v>43</v>
      </c>
      <c r="D37" s="26" t="s">
        <v>29</v>
      </c>
      <c r="E37" s="18">
        <v>2006</v>
      </c>
      <c r="F37" s="18">
        <v>0</v>
      </c>
      <c r="G37" s="18">
        <f>VLOOKUP(F37,'Cup Pkte.'!A:B,2,0)</f>
        <v>0</v>
      </c>
      <c r="H37" s="18">
        <v>0</v>
      </c>
      <c r="I37" s="18">
        <f>IFERROR(VLOOKUP(H37,'Cup Pkte.'!$A:$B,2,0),0)</f>
        <v>0</v>
      </c>
      <c r="J37" s="18">
        <f>IFERROR(VLOOKUP(B37,'SC Münstertal'!A:B,2,0),0)</f>
        <v>32</v>
      </c>
      <c r="K37" s="18">
        <f>IFERROR(VLOOKUP(J37,'Cup Pkte.'!$A:$B,2,0),0)</f>
        <v>0</v>
      </c>
      <c r="L37" s="18"/>
      <c r="M37" s="18">
        <f>VLOOKUP(L37,'Cup Pkte.'!$A:$B,2,0)</f>
        <v>0</v>
      </c>
      <c r="N37" s="18">
        <v>3</v>
      </c>
      <c r="O37" s="18">
        <f>VLOOKUP(N37,'Cup Pkte.'!$A:$B,2,0)</f>
        <v>23</v>
      </c>
      <c r="P37" s="18"/>
      <c r="Q37" s="18">
        <f>VLOOKUP(P37,'Cup Pkte.'!$A:$B,2,0)</f>
        <v>0</v>
      </c>
      <c r="R37" s="27">
        <f>G37+I37+K37+M37+O37+Q37</f>
        <v>23</v>
      </c>
    </row>
    <row r="38" spans="1:18" ht="18.75" x14ac:dyDescent="0.25">
      <c r="A38" s="25">
        <v>26</v>
      </c>
      <c r="B38" s="26" t="s">
        <v>391</v>
      </c>
      <c r="C38" s="26" t="s">
        <v>12</v>
      </c>
      <c r="D38" s="26" t="s">
        <v>29</v>
      </c>
      <c r="E38" s="18">
        <v>2005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>
        <v>3</v>
      </c>
      <c r="Q38" s="18">
        <f>VLOOKUP(P38,'Cup Pkte.'!$A:$B,2,0)</f>
        <v>23</v>
      </c>
      <c r="R38" s="27">
        <f>G38+I38+K38+M38+O38+Q38</f>
        <v>23</v>
      </c>
    </row>
    <row r="39" spans="1:18" ht="18.75" x14ac:dyDescent="0.25">
      <c r="A39" s="25">
        <v>24</v>
      </c>
      <c r="B39" s="26" t="s">
        <v>281</v>
      </c>
      <c r="C39" s="26" t="s">
        <v>8</v>
      </c>
      <c r="D39" s="26" t="s">
        <v>29</v>
      </c>
      <c r="E39" s="18">
        <v>2003</v>
      </c>
      <c r="F39" s="18">
        <v>1</v>
      </c>
      <c r="G39" s="18">
        <f>VLOOKUP(F39,'Cup Pkte.'!A:B,2,0)</f>
        <v>25</v>
      </c>
      <c r="H39" s="18">
        <f>IFERROR(VLOOKUP(B39,'SC Wieden Buben'!D:E,2,0),99)</f>
        <v>99</v>
      </c>
      <c r="I39" s="18">
        <f>IFERROR(VLOOKUP(H39,'Cup Pkte.'!$A:$B,2,0),0)</f>
        <v>0</v>
      </c>
      <c r="J39" s="18">
        <f>IFERROR(VLOOKUP(B39,'SC Münstertal'!A:B,2,0),0)</f>
        <v>0</v>
      </c>
      <c r="K39" s="18">
        <f>IFERROR(VLOOKUP(J39,'Cup Pkte.'!$A:$B,2,0),0)</f>
        <v>0</v>
      </c>
      <c r="L39" s="18"/>
      <c r="M39" s="18">
        <f>VLOOKUP(L39,'Cup Pkte.'!$A:$B,2,0)</f>
        <v>0</v>
      </c>
      <c r="N39" s="18"/>
      <c r="O39" s="18">
        <f>VLOOKUP(N39,'Cup Pkte.'!$A:$B,2,0)</f>
        <v>0</v>
      </c>
      <c r="P39" s="18"/>
      <c r="Q39" s="18">
        <f>VLOOKUP(P39,'Cup Pkte.'!$A:$B,2,0)</f>
        <v>0</v>
      </c>
      <c r="R39" s="27">
        <f>G39+I39+K39+M39+O39+Q39</f>
        <v>25</v>
      </c>
    </row>
    <row r="40" spans="1:18" ht="18.75" x14ac:dyDescent="0.25">
      <c r="A40" s="25">
        <v>25</v>
      </c>
      <c r="B40" s="26" t="s">
        <v>273</v>
      </c>
      <c r="C40" s="26" t="s">
        <v>43</v>
      </c>
      <c r="D40" s="26" t="s">
        <v>29</v>
      </c>
      <c r="E40" s="18">
        <v>2004</v>
      </c>
      <c r="F40" s="18"/>
      <c r="G40" s="18">
        <v>0</v>
      </c>
      <c r="H40" s="18">
        <f>IFERROR(VLOOKUP(B40,'SC Wieden Buben'!D:E,2,0),99)</f>
        <v>18</v>
      </c>
      <c r="I40" s="18">
        <f>IFERROR(VLOOKUP(H40,'Cup Pkte.'!$A:$B,2,0),0)</f>
        <v>8</v>
      </c>
      <c r="J40" s="18">
        <f>IFERROR(VLOOKUP(B40,'SC Münstertal'!A:B,2,0),0)</f>
        <v>0</v>
      </c>
      <c r="K40" s="18">
        <f>IFERROR(VLOOKUP(J40,'Cup Pkte.'!$A:$B,2,0),0)</f>
        <v>0</v>
      </c>
      <c r="L40" s="18">
        <v>9</v>
      </c>
      <c r="M40" s="18">
        <f>VLOOKUP(L40,'Cup Pkte.'!$A:$B,2,0)</f>
        <v>17</v>
      </c>
      <c r="N40" s="18"/>
      <c r="O40" s="18">
        <f>VLOOKUP(N40,'Cup Pkte.'!$A:$B,2,0)</f>
        <v>0</v>
      </c>
      <c r="P40" s="18"/>
      <c r="Q40" s="18">
        <f>VLOOKUP(P40,'Cup Pkte.'!$A:$B,2,0)</f>
        <v>0</v>
      </c>
      <c r="R40" s="27">
        <f>G40+I40+K40+M40+O40+Q40</f>
        <v>25</v>
      </c>
    </row>
    <row r="41" spans="1:18" ht="18.75" x14ac:dyDescent="0.25">
      <c r="A41" s="25">
        <v>23</v>
      </c>
      <c r="B41" s="26" t="s">
        <v>277</v>
      </c>
      <c r="C41" s="26" t="s">
        <v>40</v>
      </c>
      <c r="D41" s="26" t="s">
        <v>29</v>
      </c>
      <c r="E41" s="18">
        <v>2006</v>
      </c>
      <c r="F41" s="18"/>
      <c r="G41" s="18">
        <f>VLOOKUP(F41,'Cup Pkte.'!A:B,2,0)</f>
        <v>0</v>
      </c>
      <c r="H41" s="18">
        <f>IFERROR(VLOOKUP(B41,'SC Wieden Buben'!D:E,2,0),99)</f>
        <v>22</v>
      </c>
      <c r="I41" s="18">
        <f>IFERROR(VLOOKUP(H41,'Cup Pkte.'!$A:$B,2,0),0)</f>
        <v>4</v>
      </c>
      <c r="J41" s="18">
        <f>IFERROR(VLOOKUP(B41,'SC Münstertal'!A:B,2,0),0)</f>
        <v>17</v>
      </c>
      <c r="K41" s="18">
        <f>IFERROR(VLOOKUP(J41,'Cup Pkte.'!$A:$B,2,0),0)</f>
        <v>9</v>
      </c>
      <c r="L41" s="18"/>
      <c r="M41" s="18">
        <f>VLOOKUP(L41,'Cup Pkte.'!$A:$B,2,0)</f>
        <v>0</v>
      </c>
      <c r="N41" s="18">
        <v>11</v>
      </c>
      <c r="O41" s="18">
        <f>VLOOKUP(N41,'Cup Pkte.'!$A:$B,2,0)</f>
        <v>15</v>
      </c>
      <c r="P41" s="18"/>
      <c r="Q41" s="18">
        <f>VLOOKUP(P41,'Cup Pkte.'!$A:$B,2,0)</f>
        <v>0</v>
      </c>
      <c r="R41" s="27">
        <f>G41+I41+K41+M41+O41+Q41</f>
        <v>28</v>
      </c>
    </row>
    <row r="42" spans="1:18" ht="18.75" x14ac:dyDescent="0.25">
      <c r="A42" s="25">
        <v>22</v>
      </c>
      <c r="B42" s="26" t="s">
        <v>313</v>
      </c>
      <c r="C42" s="26" t="s">
        <v>12</v>
      </c>
      <c r="D42" s="26" t="s">
        <v>29</v>
      </c>
      <c r="E42" s="18">
        <v>2008</v>
      </c>
      <c r="F42" s="18">
        <v>0</v>
      </c>
      <c r="G42" s="18">
        <f>VLOOKUP(F42,'Cup Pkte.'!A:B,2,0)</f>
        <v>0</v>
      </c>
      <c r="H42" s="18">
        <v>0</v>
      </c>
      <c r="I42" s="18">
        <f>IFERROR(VLOOKUP(H42,'Cup Pkte.'!$A:$B,2,0),0)</f>
        <v>0</v>
      </c>
      <c r="J42" s="18">
        <f>IFERROR(VLOOKUP(B42,'SC Münstertal'!A:B,2,0),0)</f>
        <v>0</v>
      </c>
      <c r="K42" s="18">
        <f>IFERROR(VLOOKUP(J42,'Cup Pkte.'!$A:$B,2,0),0)</f>
        <v>0</v>
      </c>
      <c r="L42" s="18">
        <v>21</v>
      </c>
      <c r="M42" s="18">
        <f>VLOOKUP(L42,'Cup Pkte.'!$A:$B,2,0)</f>
        <v>5</v>
      </c>
      <c r="N42" s="18">
        <v>14</v>
      </c>
      <c r="O42" s="18">
        <f>VLOOKUP(N42,'Cup Pkte.'!$A:$B,2,0)</f>
        <v>12</v>
      </c>
      <c r="P42" s="18">
        <v>13</v>
      </c>
      <c r="Q42" s="18">
        <f>VLOOKUP(P42,'Cup Pkte.'!$A:$B,2,0)</f>
        <v>13</v>
      </c>
      <c r="R42" s="27">
        <f>G42+I42+K42+M42+O42+Q42</f>
        <v>30</v>
      </c>
    </row>
    <row r="43" spans="1:18" ht="18.75" x14ac:dyDescent="0.25">
      <c r="A43" s="25">
        <v>21</v>
      </c>
      <c r="B43" s="26" t="s">
        <v>266</v>
      </c>
      <c r="C43" s="26" t="s">
        <v>32</v>
      </c>
      <c r="D43" s="26" t="s">
        <v>29</v>
      </c>
      <c r="E43" s="18">
        <v>2006</v>
      </c>
      <c r="F43" s="18">
        <v>16</v>
      </c>
      <c r="G43" s="18">
        <f>VLOOKUP(F43,'Cup Pkte.'!A:B,2,0)</f>
        <v>10</v>
      </c>
      <c r="H43" s="18">
        <f>IFERROR(VLOOKUP(B43,'SC Wieden Buben'!D:E,2,0),99)</f>
        <v>11</v>
      </c>
      <c r="I43" s="18">
        <f>IFERROR(VLOOKUP(H43,'Cup Pkte.'!$A:$B,2,0),0)</f>
        <v>15</v>
      </c>
      <c r="J43" s="18">
        <f>IFERROR(VLOOKUP(B43,'SC Münstertal'!A:B,2,0),0)</f>
        <v>0</v>
      </c>
      <c r="K43" s="18">
        <f>IFERROR(VLOOKUP(J43,'Cup Pkte.'!$A:$B,2,0),0)</f>
        <v>0</v>
      </c>
      <c r="L43" s="18"/>
      <c r="M43" s="18">
        <f>VLOOKUP(L43,'Cup Pkte.'!$A:$B,2,0)</f>
        <v>0</v>
      </c>
      <c r="N43" s="18"/>
      <c r="O43" s="18">
        <f>VLOOKUP(N43,'Cup Pkte.'!$A:$B,2,0)</f>
        <v>0</v>
      </c>
      <c r="P43" s="18">
        <v>18</v>
      </c>
      <c r="Q43" s="18">
        <f>VLOOKUP(P43,'Cup Pkte.'!$A:$B,2,0)</f>
        <v>8</v>
      </c>
      <c r="R43" s="27">
        <f>G43+I43+K43+M43+O43+Q43</f>
        <v>33</v>
      </c>
    </row>
    <row r="44" spans="1:18" ht="18.75" x14ac:dyDescent="0.25">
      <c r="A44" s="25">
        <v>20</v>
      </c>
      <c r="B44" s="26" t="s">
        <v>261</v>
      </c>
      <c r="C44" s="26" t="s">
        <v>17</v>
      </c>
      <c r="D44" s="26" t="s">
        <v>29</v>
      </c>
      <c r="E44" s="18">
        <v>2005</v>
      </c>
      <c r="F44" s="18"/>
      <c r="G44" s="18">
        <f>VLOOKUP(F44,'Cup Pkte.'!A:B,2,0)</f>
        <v>0</v>
      </c>
      <c r="H44" s="18">
        <f>IFERROR(VLOOKUP(B44,'SC Wieden Buben'!D:E,2,0),99)</f>
        <v>6</v>
      </c>
      <c r="I44" s="18">
        <f>IFERROR(VLOOKUP(H44,'Cup Pkte.'!$A:$B,2,0),0)</f>
        <v>20</v>
      </c>
      <c r="J44" s="18">
        <f>IFERROR(VLOOKUP(B44,'SC Münstertal'!A:B,2,0),0)</f>
        <v>0</v>
      </c>
      <c r="K44" s="18">
        <f>IFERROR(VLOOKUP(J44,'Cup Pkte.'!$A:$B,2,0),0)</f>
        <v>0</v>
      </c>
      <c r="L44" s="18"/>
      <c r="M44" s="18">
        <f>VLOOKUP(L44,'Cup Pkte.'!$A:$B,2,0)</f>
        <v>0</v>
      </c>
      <c r="N44" s="18"/>
      <c r="O44" s="18">
        <f>VLOOKUP(N44,'Cup Pkte.'!$A:$B,2,0)</f>
        <v>0</v>
      </c>
      <c r="P44" s="18">
        <v>11</v>
      </c>
      <c r="Q44" s="18">
        <f>VLOOKUP(P44,'Cup Pkte.'!$A:$B,2,0)</f>
        <v>15</v>
      </c>
      <c r="R44" s="27">
        <f>G44+I44+K44+M44+O44+Q44</f>
        <v>35</v>
      </c>
    </row>
    <row r="45" spans="1:18" ht="18.75" x14ac:dyDescent="0.25">
      <c r="A45" s="25">
        <v>19</v>
      </c>
      <c r="B45" s="26" t="s">
        <v>284</v>
      </c>
      <c r="C45" s="26" t="s">
        <v>43</v>
      </c>
      <c r="D45" s="26" t="s">
        <v>29</v>
      </c>
      <c r="E45" s="18">
        <v>2004</v>
      </c>
      <c r="F45" s="18">
        <v>6</v>
      </c>
      <c r="G45" s="18">
        <f>VLOOKUP(F45,'Cup Pkte.'!A:B,2,0)</f>
        <v>20</v>
      </c>
      <c r="H45" s="18">
        <f>IFERROR(VLOOKUP(B45,'SC Wieden Buben'!D:E,2,0),99)</f>
        <v>99</v>
      </c>
      <c r="I45" s="18">
        <f>IFERROR(VLOOKUP(H45,'Cup Pkte.'!$A:$B,2,0),0)</f>
        <v>0</v>
      </c>
      <c r="J45" s="18">
        <f>IFERROR(VLOOKUP(B45,'SC Münstertal'!A:B,2,0),0)</f>
        <v>0</v>
      </c>
      <c r="K45" s="18">
        <f>IFERROR(VLOOKUP(J45,'Cup Pkte.'!$A:$B,2,0),0)</f>
        <v>0</v>
      </c>
      <c r="L45" s="18">
        <v>10</v>
      </c>
      <c r="M45" s="18">
        <f>VLOOKUP(L45,'Cup Pkte.'!$A:$B,2,0)</f>
        <v>16</v>
      </c>
      <c r="N45" s="18"/>
      <c r="O45" s="18">
        <f>VLOOKUP(N45,'Cup Pkte.'!$A:$B,2,0)</f>
        <v>0</v>
      </c>
      <c r="P45" s="18"/>
      <c r="Q45" s="18">
        <f>VLOOKUP(P45,'Cup Pkte.'!$A:$B,2,0)</f>
        <v>0</v>
      </c>
      <c r="R45" s="27">
        <f>G45+I45+K45+M45+O45+Q45</f>
        <v>36</v>
      </c>
    </row>
    <row r="46" spans="1:18" ht="18.75" x14ac:dyDescent="0.25">
      <c r="A46" s="38">
        <v>18</v>
      </c>
      <c r="B46" s="26" t="s">
        <v>310</v>
      </c>
      <c r="C46" s="26" t="s">
        <v>1</v>
      </c>
      <c r="D46" s="26" t="s">
        <v>29</v>
      </c>
      <c r="E46" s="18">
        <v>2005</v>
      </c>
      <c r="F46" s="18">
        <v>0</v>
      </c>
      <c r="G46" s="18">
        <f>VLOOKUP(F46,'Cup Pkte.'!A:B,2,0)</f>
        <v>0</v>
      </c>
      <c r="H46" s="18">
        <v>0</v>
      </c>
      <c r="I46" s="18">
        <f>IFERROR(VLOOKUP(H46,'Cup Pkte.'!$A:$B,2,0),0)</f>
        <v>0</v>
      </c>
      <c r="J46" s="18">
        <f>IFERROR(VLOOKUP(B46,'SC Münstertal'!A:B,2,0),0)</f>
        <v>0</v>
      </c>
      <c r="K46" s="18">
        <f>IFERROR(VLOOKUP(J46,'Cup Pkte.'!$A:$B,2,0),0)</f>
        <v>0</v>
      </c>
      <c r="L46" s="18">
        <v>6</v>
      </c>
      <c r="M46" s="18">
        <f>VLOOKUP(L46,'Cup Pkte.'!$A:$B,2,0)</f>
        <v>20</v>
      </c>
      <c r="N46" s="18">
        <v>8</v>
      </c>
      <c r="O46" s="18">
        <f>VLOOKUP(N46,'Cup Pkte.'!$A:$B,2,0)</f>
        <v>18</v>
      </c>
      <c r="P46" s="18"/>
      <c r="Q46" s="18">
        <f>VLOOKUP(P46,'Cup Pkte.'!$A:$B,2,0)</f>
        <v>0</v>
      </c>
      <c r="R46" s="27">
        <f>G46+I46+K46+M46+O46+Q46</f>
        <v>38</v>
      </c>
    </row>
    <row r="47" spans="1:18" ht="18.75" x14ac:dyDescent="0.25">
      <c r="A47" s="38">
        <v>17</v>
      </c>
      <c r="B47" s="26" t="s">
        <v>265</v>
      </c>
      <c r="C47" s="26" t="s">
        <v>10</v>
      </c>
      <c r="D47" s="26" t="s">
        <v>29</v>
      </c>
      <c r="E47" s="18">
        <v>2007</v>
      </c>
      <c r="F47" s="18"/>
      <c r="G47" s="18">
        <f>VLOOKUP(F47,'Cup Pkte.'!A:B,2,0)</f>
        <v>0</v>
      </c>
      <c r="H47" s="18">
        <f>IFERROR(VLOOKUP(B47,'SC Wieden Buben'!D:E,2,0),99)</f>
        <v>10</v>
      </c>
      <c r="I47" s="18">
        <f>IFERROR(VLOOKUP(H47,'Cup Pkte.'!$A:$B,2,0),0)</f>
        <v>16</v>
      </c>
      <c r="J47" s="18">
        <f>IFERROR(VLOOKUP(B47,'SC Münstertal'!A:B,2,0),0)</f>
        <v>13</v>
      </c>
      <c r="K47" s="18">
        <f>IFERROR(VLOOKUP(J47,'Cup Pkte.'!$A:$B,2,0),0)</f>
        <v>13</v>
      </c>
      <c r="L47" s="18">
        <v>25</v>
      </c>
      <c r="M47" s="18">
        <f>VLOOKUP(L47,'Cup Pkte.'!$A:$B,2,0)</f>
        <v>1</v>
      </c>
      <c r="N47" s="18"/>
      <c r="O47" s="18">
        <f>VLOOKUP(N47,'Cup Pkte.'!$A:$B,2,0)</f>
        <v>0</v>
      </c>
      <c r="P47" s="18">
        <v>16</v>
      </c>
      <c r="Q47" s="18">
        <f>VLOOKUP(P47,'Cup Pkte.'!$A:$B,2,0)</f>
        <v>10</v>
      </c>
      <c r="R47" s="27">
        <f>G47+I47+K47+M47+O47+Q47</f>
        <v>40</v>
      </c>
    </row>
    <row r="48" spans="1:18" ht="14.85" customHeight="1" x14ac:dyDescent="0.25">
      <c r="A48" s="38">
        <v>16</v>
      </c>
      <c r="B48" s="26" t="s">
        <v>269</v>
      </c>
      <c r="C48" s="26" t="s">
        <v>28</v>
      </c>
      <c r="D48" s="26" t="s">
        <v>29</v>
      </c>
      <c r="E48" s="18">
        <v>2005</v>
      </c>
      <c r="F48" s="18">
        <v>13</v>
      </c>
      <c r="G48" s="18">
        <f>VLOOKUP(F48,'Cup Pkte.'!A:B,2,0)</f>
        <v>13</v>
      </c>
      <c r="H48" s="18">
        <f>IFERROR(VLOOKUP(B48,'SC Wieden Buben'!D:E,2,0),99)</f>
        <v>14</v>
      </c>
      <c r="I48" s="18">
        <f>IFERROR(VLOOKUP(H48,'Cup Pkte.'!$A:$B,2,0),0)</f>
        <v>12</v>
      </c>
      <c r="J48" s="18">
        <f>IFERROR(VLOOKUP(B48,'SC Münstertal'!A:B,2,0),0)</f>
        <v>10</v>
      </c>
      <c r="K48" s="18">
        <f>IFERROR(VLOOKUP(J48,'Cup Pkte.'!$A:$B,2,0),0)</f>
        <v>16</v>
      </c>
      <c r="L48" s="18">
        <v>24</v>
      </c>
      <c r="M48" s="18">
        <f>VLOOKUP(L48,'Cup Pkte.'!$A:$B,2,0)</f>
        <v>2</v>
      </c>
      <c r="N48" s="18"/>
      <c r="O48" s="18">
        <f>VLOOKUP(N48,'Cup Pkte.'!$A:$B,2,0)</f>
        <v>0</v>
      </c>
      <c r="P48" s="18"/>
      <c r="Q48" s="18">
        <f>VLOOKUP(P48,'Cup Pkte.'!$A:$B,2,0)</f>
        <v>0</v>
      </c>
      <c r="R48" s="27">
        <f>G48+I48+K48+M48+O48+Q48</f>
        <v>43</v>
      </c>
    </row>
    <row r="49" spans="1:18" ht="18.75" x14ac:dyDescent="0.25">
      <c r="A49" s="38">
        <v>15</v>
      </c>
      <c r="B49" s="26" t="s">
        <v>268</v>
      </c>
      <c r="C49" s="26" t="s">
        <v>6</v>
      </c>
      <c r="D49" s="26" t="s">
        <v>29</v>
      </c>
      <c r="E49" s="18">
        <v>2007</v>
      </c>
      <c r="F49" s="18">
        <v>18</v>
      </c>
      <c r="G49" s="18">
        <f>VLOOKUP(F49,'Cup Pkte.'!A:B,2,0)</f>
        <v>8</v>
      </c>
      <c r="H49" s="18">
        <f>IFERROR(VLOOKUP(B49,'SC Wieden Buben'!D:E,2,0),99)</f>
        <v>13</v>
      </c>
      <c r="I49" s="18">
        <f>IFERROR(VLOOKUP(H49,'Cup Pkte.'!$A:$B,2,0),0)</f>
        <v>13</v>
      </c>
      <c r="J49" s="18">
        <f>IFERROR(VLOOKUP(B49,'SC Münstertal'!A:B,2,0),0)</f>
        <v>14</v>
      </c>
      <c r="K49" s="18">
        <f>IFERROR(VLOOKUP(J49,'Cup Pkte.'!$A:$B,2,0),0)</f>
        <v>12</v>
      </c>
      <c r="L49" s="18"/>
      <c r="M49" s="18">
        <f>VLOOKUP(L49,'Cup Pkte.'!$A:$B,2,0)</f>
        <v>0</v>
      </c>
      <c r="N49" s="18">
        <v>19</v>
      </c>
      <c r="O49" s="18">
        <f>VLOOKUP(N49,'Cup Pkte.'!$A:$B,2,0)</f>
        <v>7</v>
      </c>
      <c r="P49" s="18">
        <v>22</v>
      </c>
      <c r="Q49" s="18">
        <f>VLOOKUP(P49,'Cup Pkte.'!$A:$B,2,0)</f>
        <v>4</v>
      </c>
      <c r="R49" s="27">
        <f>G49+I49+K49+M49+O49+Q49</f>
        <v>44</v>
      </c>
    </row>
    <row r="50" spans="1:18" ht="18.75" x14ac:dyDescent="0.25">
      <c r="A50" s="38">
        <v>13</v>
      </c>
      <c r="B50" s="26" t="s">
        <v>309</v>
      </c>
      <c r="C50" s="26" t="s">
        <v>1</v>
      </c>
      <c r="D50" s="26" t="s">
        <v>29</v>
      </c>
      <c r="E50" s="18">
        <v>2006</v>
      </c>
      <c r="F50" s="18">
        <v>0</v>
      </c>
      <c r="G50" s="18">
        <f>VLOOKUP(F50,'Cup Pkte.'!A:B,2,0)</f>
        <v>0</v>
      </c>
      <c r="H50" s="18">
        <v>0</v>
      </c>
      <c r="I50" s="18">
        <f>IFERROR(VLOOKUP(H50,'Cup Pkte.'!$A:$B,2,0),0)</f>
        <v>0</v>
      </c>
      <c r="J50" s="18">
        <f>IFERROR(VLOOKUP(B50,'SC Münstertal'!A:B,2,0),0)</f>
        <v>0</v>
      </c>
      <c r="K50" s="18">
        <f>IFERROR(VLOOKUP(J50,'Cup Pkte.'!$A:$B,2,0),0)</f>
        <v>0</v>
      </c>
      <c r="L50" s="18">
        <v>3</v>
      </c>
      <c r="M50" s="18">
        <f>VLOOKUP(L50,'Cup Pkte.'!$A:$B,2,0)</f>
        <v>23</v>
      </c>
      <c r="N50" s="18">
        <v>4</v>
      </c>
      <c r="O50" s="18">
        <f>VLOOKUP(N50,'Cup Pkte.'!$A:$B,2,0)</f>
        <v>22</v>
      </c>
      <c r="P50" s="18"/>
      <c r="Q50" s="18">
        <f>VLOOKUP(P50,'Cup Pkte.'!$A:$B,2,0)</f>
        <v>0</v>
      </c>
      <c r="R50" s="27">
        <f>G50+I50+K50+M50+O50+Q50</f>
        <v>45</v>
      </c>
    </row>
    <row r="51" spans="1:18" ht="18.75" x14ac:dyDescent="0.25">
      <c r="A51" s="38">
        <v>13</v>
      </c>
      <c r="B51" s="26" t="s">
        <v>267</v>
      </c>
      <c r="C51" s="26" t="s">
        <v>17</v>
      </c>
      <c r="D51" s="26" t="s">
        <v>29</v>
      </c>
      <c r="E51" s="18">
        <v>2004</v>
      </c>
      <c r="F51" s="18">
        <v>15</v>
      </c>
      <c r="G51" s="18">
        <f>VLOOKUP(F51,'Cup Pkte.'!A:B,2,0)</f>
        <v>11</v>
      </c>
      <c r="H51" s="18">
        <f>IFERROR(VLOOKUP(B51,'SC Wieden Buben'!D:E,2,0),99)</f>
        <v>12</v>
      </c>
      <c r="I51" s="18">
        <f>IFERROR(VLOOKUP(H51,'Cup Pkte.'!$A:$B,2,0),0)</f>
        <v>14</v>
      </c>
      <c r="J51" s="18">
        <f>IFERROR(VLOOKUP(B51,'SC Münstertal'!A:B,2,0),0)</f>
        <v>0</v>
      </c>
      <c r="K51" s="18">
        <f>IFERROR(VLOOKUP(J51,'Cup Pkte.'!$A:$B,2,0),0)</f>
        <v>0</v>
      </c>
      <c r="L51" s="18">
        <v>13</v>
      </c>
      <c r="M51" s="18">
        <f>VLOOKUP(L51,'Cup Pkte.'!$A:$B,2,0)</f>
        <v>13</v>
      </c>
      <c r="N51" s="18"/>
      <c r="O51" s="18">
        <f>VLOOKUP(N51,'Cup Pkte.'!$A:$B,2,0)</f>
        <v>0</v>
      </c>
      <c r="P51" s="18">
        <v>19</v>
      </c>
      <c r="Q51" s="18">
        <f>VLOOKUP(P51,'Cup Pkte.'!$A:$B,2,0)</f>
        <v>7</v>
      </c>
      <c r="R51" s="27">
        <f>G51+I51+K51+M51+O51+Q51</f>
        <v>45</v>
      </c>
    </row>
    <row r="52" spans="1:18" ht="18.75" x14ac:dyDescent="0.25">
      <c r="A52" s="38">
        <v>12</v>
      </c>
      <c r="B52" s="26" t="s">
        <v>271</v>
      </c>
      <c r="C52" s="26" t="s">
        <v>17</v>
      </c>
      <c r="D52" s="26" t="s">
        <v>29</v>
      </c>
      <c r="E52" s="18">
        <v>2002</v>
      </c>
      <c r="F52" s="18"/>
      <c r="G52" s="18">
        <f>VLOOKUP(F52,'Cup Pkte.'!A:B,2,0)</f>
        <v>0</v>
      </c>
      <c r="H52" s="18">
        <f>IFERROR(VLOOKUP(B52,'SC Wieden Buben'!D:E,2,0),99)</f>
        <v>16</v>
      </c>
      <c r="I52" s="18">
        <f>IFERROR(VLOOKUP(H52,'Cup Pkte.'!$A:$B,2,0),0)</f>
        <v>10</v>
      </c>
      <c r="J52" s="18">
        <f>IFERROR(VLOOKUP(B52,'SC Münstertal'!A:B,2,0),0)</f>
        <v>5</v>
      </c>
      <c r="K52" s="18">
        <f>IFERROR(VLOOKUP(J52,'Cup Pkte.'!$A:$B,2,0),0)</f>
        <v>21</v>
      </c>
      <c r="L52" s="18">
        <v>8</v>
      </c>
      <c r="M52" s="18">
        <f>VLOOKUP(L52,'Cup Pkte.'!$A:$B,2,0)</f>
        <v>18</v>
      </c>
      <c r="N52" s="18"/>
      <c r="O52" s="18">
        <f>VLOOKUP(N52,'Cup Pkte.'!$A:$B,2,0)</f>
        <v>0</v>
      </c>
      <c r="P52" s="18"/>
      <c r="Q52" s="18">
        <f>VLOOKUP(P52,'Cup Pkte.'!$A:$B,2,0)</f>
        <v>0</v>
      </c>
      <c r="R52" s="27">
        <f>G52+I52+K52+M52+O52+Q52</f>
        <v>49</v>
      </c>
    </row>
    <row r="53" spans="1:18" ht="18.75" x14ac:dyDescent="0.25">
      <c r="A53" s="38">
        <v>11</v>
      </c>
      <c r="B53" s="26" t="s">
        <v>285</v>
      </c>
      <c r="C53" s="26" t="s">
        <v>6</v>
      </c>
      <c r="D53" s="26" t="s">
        <v>29</v>
      </c>
      <c r="E53" s="18">
        <v>2005</v>
      </c>
      <c r="F53" s="18">
        <v>9</v>
      </c>
      <c r="G53" s="18">
        <f>VLOOKUP(F53,'Cup Pkte.'!A:B,2,0)</f>
        <v>17</v>
      </c>
      <c r="H53" s="18">
        <f>IFERROR(VLOOKUP(B53,'SC Wieden Buben'!D:E,2,0),99)</f>
        <v>99</v>
      </c>
      <c r="I53" s="18">
        <f>IFERROR(VLOOKUP(H53,'Cup Pkte.'!$A:$B,2,0),0)</f>
        <v>0</v>
      </c>
      <c r="J53" s="18">
        <f>IFERROR(VLOOKUP(B53,'SC Münstertal'!A:B,2,0),0)</f>
        <v>0</v>
      </c>
      <c r="K53" s="18">
        <f>IFERROR(VLOOKUP(J53,'Cup Pkte.'!$A:$B,2,0),0)</f>
        <v>0</v>
      </c>
      <c r="L53" s="18">
        <v>12</v>
      </c>
      <c r="M53" s="18">
        <f>VLOOKUP(L53,'Cup Pkte.'!$A:$B,2,0)</f>
        <v>14</v>
      </c>
      <c r="N53" s="18">
        <v>18</v>
      </c>
      <c r="O53" s="18">
        <f>VLOOKUP(N53,'Cup Pkte.'!$A:$B,2,0)</f>
        <v>8</v>
      </c>
      <c r="P53" s="18">
        <v>8</v>
      </c>
      <c r="Q53" s="18">
        <f>VLOOKUP(P53,'Cup Pkte.'!$A:$B,2,0)</f>
        <v>18</v>
      </c>
      <c r="R53" s="27">
        <f>G53+I53+K53+M53+O53+Q53</f>
        <v>57</v>
      </c>
    </row>
    <row r="54" spans="1:18" ht="18.75" x14ac:dyDescent="0.25">
      <c r="A54" s="38">
        <v>10</v>
      </c>
      <c r="B54" s="26" t="s">
        <v>263</v>
      </c>
      <c r="C54" s="26" t="s">
        <v>12</v>
      </c>
      <c r="D54" s="26" t="s">
        <v>29</v>
      </c>
      <c r="E54" s="18">
        <v>2008</v>
      </c>
      <c r="F54" s="18"/>
      <c r="G54" s="18">
        <f>VLOOKUP(F54,'Cup Pkte.'!A:B,2,0)</f>
        <v>0</v>
      </c>
      <c r="H54" s="18">
        <f>IFERROR(VLOOKUP(B54,'SC Wieden Buben'!D:E,2,0),99)</f>
        <v>8</v>
      </c>
      <c r="I54" s="18">
        <f>IFERROR(VLOOKUP(H54,'Cup Pkte.'!$A:$B,2,0),0)</f>
        <v>18</v>
      </c>
      <c r="J54" s="18">
        <f>IFERROR(VLOOKUP(B54,'SC Münstertal'!A:B,2,0),0)</f>
        <v>11</v>
      </c>
      <c r="K54" s="18">
        <f>IFERROR(VLOOKUP(J54,'Cup Pkte.'!$A:$B,2,0),0)</f>
        <v>15</v>
      </c>
      <c r="L54" s="18">
        <v>15</v>
      </c>
      <c r="M54" s="18">
        <f>VLOOKUP(L54,'Cup Pkte.'!$A:$B,2,0)</f>
        <v>11</v>
      </c>
      <c r="N54" s="18">
        <v>17</v>
      </c>
      <c r="O54" s="18">
        <f>VLOOKUP(N54,'Cup Pkte.'!$A:$B,2,0)</f>
        <v>9</v>
      </c>
      <c r="P54" s="18">
        <v>20</v>
      </c>
      <c r="Q54" s="18">
        <f>VLOOKUP(P54,'Cup Pkte.'!$A:$B,2,0)</f>
        <v>6</v>
      </c>
      <c r="R54" s="27">
        <f>G54+I54+K54+M54+O54+Q54</f>
        <v>59</v>
      </c>
    </row>
    <row r="55" spans="1:18" ht="18.75" x14ac:dyDescent="0.25">
      <c r="A55" s="38">
        <v>9</v>
      </c>
      <c r="B55" s="26" t="s">
        <v>264</v>
      </c>
      <c r="C55" s="26" t="s">
        <v>158</v>
      </c>
      <c r="D55" s="26" t="s">
        <v>30</v>
      </c>
      <c r="E55" s="18">
        <v>2002</v>
      </c>
      <c r="F55" s="18">
        <v>3</v>
      </c>
      <c r="G55" s="18">
        <f>VLOOKUP(F55,'Cup Pkte.'!A:B,2,0)</f>
        <v>23</v>
      </c>
      <c r="H55" s="18">
        <f>IFERROR(VLOOKUP(B55,'SC Wieden Buben'!D:E,2,0),99)</f>
        <v>9</v>
      </c>
      <c r="I55" s="18">
        <f>IFERROR(VLOOKUP(H55,'Cup Pkte.'!$A:$B,2,0),0)</f>
        <v>17</v>
      </c>
      <c r="J55" s="18">
        <f>IFERROR(VLOOKUP(B55,'SC Münstertal'!A:B,2,0),0)</f>
        <v>0</v>
      </c>
      <c r="K55" s="18">
        <f>IFERROR(VLOOKUP(J55,'Cup Pkte.'!$A:$B,2,0),0)</f>
        <v>0</v>
      </c>
      <c r="L55" s="18"/>
      <c r="M55" s="18">
        <f>VLOOKUP(L55,'Cup Pkte.'!$A:$B,2,0)</f>
        <v>0</v>
      </c>
      <c r="N55" s="18">
        <v>5</v>
      </c>
      <c r="O55" s="18">
        <f>VLOOKUP(N55,'Cup Pkte.'!$A:$B,2,0)</f>
        <v>21</v>
      </c>
      <c r="P55" s="18"/>
      <c r="Q55" s="18">
        <f>VLOOKUP(P55,'Cup Pkte.'!$A:$B,2,0)</f>
        <v>0</v>
      </c>
      <c r="R55" s="27">
        <f>G55+I55+K55+M55+O55+Q55</f>
        <v>61</v>
      </c>
    </row>
    <row r="56" spans="1:18" ht="18.75" x14ac:dyDescent="0.25">
      <c r="A56" s="38">
        <v>8</v>
      </c>
      <c r="B56" s="26" t="s">
        <v>282</v>
      </c>
      <c r="C56" s="26" t="s">
        <v>20</v>
      </c>
      <c r="D56" s="26" t="s">
        <v>30</v>
      </c>
      <c r="E56" s="18">
        <v>2002</v>
      </c>
      <c r="F56" s="18">
        <v>3</v>
      </c>
      <c r="G56" s="18">
        <f>VLOOKUP(F56,'Cup Pkte.'!A:B,2,0)</f>
        <v>23</v>
      </c>
      <c r="H56" s="18">
        <f>IFERROR(VLOOKUP(B56,'SC Wieden Buben'!D:E,2,0),99)</f>
        <v>99</v>
      </c>
      <c r="I56" s="18">
        <f>IFERROR(VLOOKUP(H56,'Cup Pkte.'!$A:$B,2,0),0)</f>
        <v>0</v>
      </c>
      <c r="J56" s="18">
        <f>IFERROR(VLOOKUP(B56,'SC Münstertal'!A:B,2,0),0)</f>
        <v>2</v>
      </c>
      <c r="K56" s="18">
        <f>IFERROR(VLOOKUP(J56,'Cup Pkte.'!$A:$B,2,0),0)</f>
        <v>24</v>
      </c>
      <c r="L56" s="18"/>
      <c r="M56" s="18">
        <f>VLOOKUP(L56,'Cup Pkte.'!$A:$B,2,0)</f>
        <v>0</v>
      </c>
      <c r="N56" s="18"/>
      <c r="O56" s="18">
        <f>VLOOKUP(N56,'Cup Pkte.'!$A:$B,2,0)</f>
        <v>0</v>
      </c>
      <c r="P56" s="18">
        <v>6</v>
      </c>
      <c r="Q56" s="18">
        <f>VLOOKUP(P56,'Cup Pkte.'!$A:$B,2,0)</f>
        <v>20</v>
      </c>
      <c r="R56" s="27">
        <f>G56+I56+K56+M56+O56+Q56</f>
        <v>67</v>
      </c>
    </row>
    <row r="57" spans="1:18" ht="18.75" x14ac:dyDescent="0.25">
      <c r="A57" s="38">
        <v>7</v>
      </c>
      <c r="B57" s="26" t="s">
        <v>283</v>
      </c>
      <c r="C57" s="26" t="s">
        <v>26</v>
      </c>
      <c r="D57" s="26" t="s">
        <v>29</v>
      </c>
      <c r="E57" s="18">
        <v>2004</v>
      </c>
      <c r="F57" s="18">
        <v>5</v>
      </c>
      <c r="G57" s="18">
        <f>VLOOKUP(F57,'Cup Pkte.'!A:B,2,0)</f>
        <v>21</v>
      </c>
      <c r="H57" s="18">
        <f>IFERROR(VLOOKUP(B57,'SC Wieden Buben'!D:E,2,0),99)</f>
        <v>99</v>
      </c>
      <c r="I57" s="18">
        <f>IFERROR(VLOOKUP(H57,'Cup Pkte.'!$A:$B,2,0),0)</f>
        <v>0</v>
      </c>
      <c r="J57" s="18">
        <f>IFERROR(VLOOKUP(B57,'SC Münstertal'!A:B,2,0),0)</f>
        <v>9</v>
      </c>
      <c r="K57" s="18">
        <f>IFERROR(VLOOKUP(J57,'Cup Pkte.'!$A:$B,2,0),0)</f>
        <v>17</v>
      </c>
      <c r="L57" s="18">
        <v>6</v>
      </c>
      <c r="M57" s="18">
        <f>VLOOKUP(L57,'Cup Pkte.'!$A:$B,2,0)</f>
        <v>20</v>
      </c>
      <c r="N57" s="18"/>
      <c r="O57" s="18">
        <f>VLOOKUP(N57,'Cup Pkte.'!$A:$B,2,0)</f>
        <v>0</v>
      </c>
      <c r="P57" s="18">
        <v>15</v>
      </c>
      <c r="Q57" s="18">
        <f>VLOOKUP(P57,'Cup Pkte.'!$A:$B,2,0)</f>
        <v>11</v>
      </c>
      <c r="R57" s="27">
        <f>G57+I57+K57+M57+O57+Q57</f>
        <v>69</v>
      </c>
    </row>
    <row r="58" spans="1:18" ht="18.75" x14ac:dyDescent="0.25">
      <c r="A58" s="38">
        <v>6</v>
      </c>
      <c r="B58" s="26" t="s">
        <v>270</v>
      </c>
      <c r="C58" s="26" t="s">
        <v>28</v>
      </c>
      <c r="D58" s="26" t="s">
        <v>29</v>
      </c>
      <c r="E58" s="18">
        <v>2003</v>
      </c>
      <c r="F58" s="18">
        <v>11</v>
      </c>
      <c r="G58" s="18">
        <f>VLOOKUP(F58,'Cup Pkte.'!A:B,2,0)</f>
        <v>15</v>
      </c>
      <c r="H58" s="18">
        <f>IFERROR(VLOOKUP(B58,'SC Wieden Buben'!D:E,2,0),99)</f>
        <v>15</v>
      </c>
      <c r="I58" s="18"/>
      <c r="J58" s="18">
        <f>IFERROR(VLOOKUP(B58,'SC Münstertal'!A:B,2,0),0)</f>
        <v>8</v>
      </c>
      <c r="K58" s="18">
        <f>IFERROR(VLOOKUP(J58,'Cup Pkte.'!$A:$B,2,0),0)</f>
        <v>18</v>
      </c>
      <c r="L58" s="18">
        <v>11</v>
      </c>
      <c r="M58" s="18">
        <f>VLOOKUP(L58,'Cup Pkte.'!$A:$B,2,0)</f>
        <v>15</v>
      </c>
      <c r="N58" s="18">
        <v>8</v>
      </c>
      <c r="O58" s="18">
        <f>VLOOKUP(N58,'Cup Pkte.'!$A:$B,2,0)</f>
        <v>18</v>
      </c>
      <c r="P58" s="18">
        <v>9</v>
      </c>
      <c r="Q58" s="18">
        <f>VLOOKUP(P58,'Cup Pkte.'!$A:$B,2,0)</f>
        <v>17</v>
      </c>
      <c r="R58" s="27">
        <f>G58+I58+K58+M58+O58+Q58</f>
        <v>83</v>
      </c>
    </row>
    <row r="59" spans="1:18" ht="18.75" x14ac:dyDescent="0.25">
      <c r="A59" s="25">
        <v>5</v>
      </c>
      <c r="B59" s="26" t="s">
        <v>258</v>
      </c>
      <c r="C59" s="26" t="s">
        <v>43</v>
      </c>
      <c r="D59" s="26" t="s">
        <v>29</v>
      </c>
      <c r="E59" s="18">
        <v>2004</v>
      </c>
      <c r="F59" s="18"/>
      <c r="G59" s="18">
        <f>VLOOKUP(F59,'Cup Pkte.'!A:B,2,0)</f>
        <v>0</v>
      </c>
      <c r="H59" s="18">
        <f>IFERROR(VLOOKUP(B59,'SC Wieden Buben'!D:E,2,0),99)</f>
        <v>3</v>
      </c>
      <c r="I59" s="18">
        <f>IFERROR(VLOOKUP(H59,'Cup Pkte.'!$A:$B,2,0),0)</f>
        <v>23</v>
      </c>
      <c r="J59" s="18">
        <f>IFERROR(VLOOKUP(B59,'SC Münstertal'!A:B,2,0),0)</f>
        <v>3</v>
      </c>
      <c r="K59" s="18">
        <f>IFERROR(VLOOKUP(J59,'Cup Pkte.'!$A:$B,2,0),0)</f>
        <v>23</v>
      </c>
      <c r="L59" s="18">
        <v>4</v>
      </c>
      <c r="M59" s="18">
        <f>VLOOKUP(L59,'Cup Pkte.'!$A:$B,2,0)</f>
        <v>22</v>
      </c>
      <c r="N59" s="18"/>
      <c r="O59" s="18">
        <f>VLOOKUP(N59,'Cup Pkte.'!$A:$B,2,0)</f>
        <v>0</v>
      </c>
      <c r="P59" s="18">
        <v>4</v>
      </c>
      <c r="Q59" s="18">
        <f>VLOOKUP(P59,'Cup Pkte.'!$A:$B,2,0)</f>
        <v>22</v>
      </c>
      <c r="R59" s="27">
        <f>G59+I59+K59+M59+O59+Q59</f>
        <v>90</v>
      </c>
    </row>
    <row r="60" spans="1:18" ht="18.75" x14ac:dyDescent="0.25">
      <c r="A60" s="25">
        <v>4</v>
      </c>
      <c r="B60" s="26" t="s">
        <v>256</v>
      </c>
      <c r="C60" s="26" t="s">
        <v>6</v>
      </c>
      <c r="D60" s="26" t="s">
        <v>29</v>
      </c>
      <c r="E60" s="18">
        <v>2006</v>
      </c>
      <c r="F60" s="18">
        <v>8</v>
      </c>
      <c r="G60" s="18">
        <f>VLOOKUP(F60,'Cup Pkte.'!A:B,2,0)</f>
        <v>18</v>
      </c>
      <c r="H60" s="18">
        <f>IFERROR(VLOOKUP(B60,'SC Wieden Buben'!D:E,2,0),99)</f>
        <v>1</v>
      </c>
      <c r="I60" s="18">
        <f>IFERROR(VLOOKUP(H60,'Cup Pkte.'!$A:$B,2,0),0)</f>
        <v>25</v>
      </c>
      <c r="J60" s="18">
        <f>IFERROR(VLOOKUP(B60,'SC Münstertal'!A:B,2,0),0)</f>
        <v>4</v>
      </c>
      <c r="K60" s="18">
        <f>IFERROR(VLOOKUP(J60,'Cup Pkte.'!$A:$B,2,0),0)</f>
        <v>22</v>
      </c>
      <c r="L60" s="18">
        <v>14</v>
      </c>
      <c r="M60" s="18"/>
      <c r="N60" s="18">
        <v>7</v>
      </c>
      <c r="O60" s="18">
        <f>VLOOKUP(N60,'Cup Pkte.'!$A:$B,2,0)</f>
        <v>19</v>
      </c>
      <c r="P60" s="18">
        <v>12</v>
      </c>
      <c r="Q60" s="18">
        <f>VLOOKUP(P60,'Cup Pkte.'!$A:$B,2,0)</f>
        <v>14</v>
      </c>
      <c r="R60" s="27">
        <f>G60+I60+K60+M60+O60+Q60</f>
        <v>98</v>
      </c>
    </row>
    <row r="61" spans="1:18" ht="18.75" x14ac:dyDescent="0.25">
      <c r="A61" s="25">
        <v>3</v>
      </c>
      <c r="B61" s="26" t="s">
        <v>275</v>
      </c>
      <c r="C61" s="26" t="s">
        <v>43</v>
      </c>
      <c r="D61" s="26" t="s">
        <v>29</v>
      </c>
      <c r="E61" s="18">
        <v>2003</v>
      </c>
      <c r="F61" s="18">
        <v>7</v>
      </c>
      <c r="G61" s="18">
        <f>VLOOKUP(F61,'Cup Pkte.'!A:B,2,0)</f>
        <v>19</v>
      </c>
      <c r="H61" s="18">
        <f>IFERROR(VLOOKUP(B61,'SC Wieden Buben'!D:E,2,0),99)</f>
        <v>20</v>
      </c>
      <c r="I61" s="18"/>
      <c r="J61" s="18">
        <f>IFERROR(VLOOKUP(B61,'SC Münstertal'!A:B,2,0),0)</f>
        <v>16</v>
      </c>
      <c r="K61" s="18">
        <f>IFERROR(VLOOKUP(J61,'Cup Pkte.'!$A:$B,2,0),0)</f>
        <v>10</v>
      </c>
      <c r="L61" s="18">
        <v>1</v>
      </c>
      <c r="M61" s="18">
        <f>VLOOKUP(L61,'Cup Pkte.'!$A:$B,2,0)</f>
        <v>25</v>
      </c>
      <c r="N61" s="18">
        <v>2</v>
      </c>
      <c r="O61" s="18">
        <f>VLOOKUP(N61,'Cup Pkte.'!$A:$B,2,0)</f>
        <v>24</v>
      </c>
      <c r="P61" s="18">
        <v>1</v>
      </c>
      <c r="Q61" s="18">
        <f>VLOOKUP(P61,'Cup Pkte.'!$A:$B,2,0)</f>
        <v>25</v>
      </c>
      <c r="R61" s="27">
        <f>G61+I61+K61+M61+O61+Q61</f>
        <v>103</v>
      </c>
    </row>
    <row r="62" spans="1:18" s="6" customFormat="1" ht="18.75" x14ac:dyDescent="0.25">
      <c r="A62" s="25">
        <v>2</v>
      </c>
      <c r="B62" s="26" t="s">
        <v>257</v>
      </c>
      <c r="C62" s="26" t="s">
        <v>8</v>
      </c>
      <c r="D62" s="26" t="s">
        <v>29</v>
      </c>
      <c r="E62" s="18">
        <v>2003</v>
      </c>
      <c r="F62" s="18">
        <v>4</v>
      </c>
      <c r="G62" s="18">
        <f>VLOOKUP(F62,'Cup Pkte.'!$A:$B,2,0)</f>
        <v>22</v>
      </c>
      <c r="H62" s="18">
        <f>IFERROR(VLOOKUP(B62,'SC Wieden Buben'!D:E,2,0),99)</f>
        <v>2</v>
      </c>
      <c r="I62" s="18">
        <f>IFERROR(VLOOKUP(H62,'Cup Pkte.'!$A:$B,2,0),0)</f>
        <v>24</v>
      </c>
      <c r="J62" s="18">
        <f>IFERROR(VLOOKUP(B62,'SC Münstertal'!A:B,2,0),0)</f>
        <v>6</v>
      </c>
      <c r="K62" s="18">
        <f>VLOOKUP(J62,'Cup Pkte.'!$A:$B,2,0)</f>
        <v>20</v>
      </c>
      <c r="L62" s="18">
        <v>5</v>
      </c>
      <c r="M62" s="18">
        <f>VLOOKUP(L62,'Cup Pkte.'!$A:$B,2,0)</f>
        <v>21</v>
      </c>
      <c r="N62" s="18">
        <v>6</v>
      </c>
      <c r="O62" s="18">
        <f>VLOOKUP(N62,'Cup Pkte.'!$A:$B,2,0)</f>
        <v>20</v>
      </c>
      <c r="P62" s="18">
        <v>7</v>
      </c>
      <c r="Q62" s="18"/>
      <c r="R62" s="27">
        <f>G62+I62+K62+M62+O62+Q62</f>
        <v>107</v>
      </c>
    </row>
    <row r="63" spans="1:18" ht="18.75" x14ac:dyDescent="0.25">
      <c r="A63" s="25">
        <v>1</v>
      </c>
      <c r="B63" s="26" t="s">
        <v>259</v>
      </c>
      <c r="C63" s="26" t="s">
        <v>12</v>
      </c>
      <c r="D63" s="26" t="s">
        <v>29</v>
      </c>
      <c r="E63" s="18">
        <v>2002</v>
      </c>
      <c r="F63" s="18"/>
      <c r="G63" s="18">
        <f>VLOOKUP(F63,'Cup Pkte.'!A:B,2,0)</f>
        <v>0</v>
      </c>
      <c r="H63" s="18">
        <f>IFERROR(VLOOKUP(B63,'SC Wieden Buben'!D:E,2,0),99)</f>
        <v>4</v>
      </c>
      <c r="I63" s="18">
        <f>IFERROR(VLOOKUP(H63,'Cup Pkte.'!$A:$B,2,0),0)</f>
        <v>22</v>
      </c>
      <c r="J63" s="18">
        <f>IFERROR(VLOOKUP(B63,'SC Münstertal'!A:B,2,0),0)</f>
        <v>1</v>
      </c>
      <c r="K63" s="18">
        <f>IFERROR(VLOOKUP(J63,'Cup Pkte.'!$A:$B,2,0),0)</f>
        <v>25</v>
      </c>
      <c r="L63" s="18">
        <v>2</v>
      </c>
      <c r="M63" s="18">
        <f>VLOOKUP(L63,'Cup Pkte.'!$A:$B,2,0)</f>
        <v>24</v>
      </c>
      <c r="N63" s="18">
        <v>1</v>
      </c>
      <c r="O63" s="18">
        <f>VLOOKUP(N63,'Cup Pkte.'!$A:$B,2,0)</f>
        <v>25</v>
      </c>
      <c r="P63" s="18">
        <v>2</v>
      </c>
      <c r="Q63" s="18">
        <f>VLOOKUP(P63,'Cup Pkte.'!$A:$B,2,0)</f>
        <v>24</v>
      </c>
      <c r="R63" s="27">
        <f>G63+I63+K63+M63+O63+Q63</f>
        <v>120</v>
      </c>
    </row>
  </sheetData>
  <autoFilter ref="B1:S63">
    <filterColumn colId="4" showButton="0"/>
    <filterColumn colId="6" showButton="0"/>
    <filterColumn colId="8" showButton="0"/>
    <filterColumn colId="10" showButton="0"/>
    <filterColumn colId="12" showButton="0"/>
    <filterColumn colId="14" showButton="0"/>
  </autoFilter>
  <sortState ref="A2:R63">
    <sortCondition ref="R2:R63"/>
  </sortState>
  <mergeCells count="6">
    <mergeCell ref="P1:Q1"/>
    <mergeCell ref="F1:G1"/>
    <mergeCell ref="H1:I1"/>
    <mergeCell ref="J1:K1"/>
    <mergeCell ref="L1:M1"/>
    <mergeCell ref="N1:O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workbookViewId="0">
      <selection activeCell="A28" sqref="A28"/>
    </sheetView>
  </sheetViews>
  <sheetFormatPr baseColWidth="10" defaultRowHeight="15" x14ac:dyDescent="0.25"/>
  <cols>
    <col min="4" max="4" width="18.85546875" bestFit="1" customWidth="1"/>
  </cols>
  <sheetData>
    <row r="2" spans="1:9" x14ac:dyDescent="0.25">
      <c r="A2" t="s">
        <v>65</v>
      </c>
      <c r="B2" t="s">
        <v>146</v>
      </c>
      <c r="C2" t="s">
        <v>147</v>
      </c>
      <c r="D2" t="str">
        <f>CONCATENATE(A2," ",B2)</f>
        <v>KIMPEL Felix</v>
      </c>
      <c r="E2">
        <v>1</v>
      </c>
      <c r="F2">
        <v>2006</v>
      </c>
      <c r="G2" t="s">
        <v>6</v>
      </c>
      <c r="H2">
        <v>1</v>
      </c>
      <c r="I2">
        <v>54.48</v>
      </c>
    </row>
    <row r="3" spans="1:9" x14ac:dyDescent="0.25">
      <c r="A3" t="s">
        <v>149</v>
      </c>
      <c r="B3" t="s">
        <v>150</v>
      </c>
      <c r="C3" t="s">
        <v>147</v>
      </c>
      <c r="D3" t="str">
        <f t="shared" ref="D3:D66" si="0">CONCATENATE(A3," ",B3)</f>
        <v>ISELE Thomas</v>
      </c>
      <c r="E3">
        <v>2</v>
      </c>
      <c r="F3">
        <v>2003</v>
      </c>
      <c r="G3" t="s">
        <v>8</v>
      </c>
      <c r="H3">
        <v>1</v>
      </c>
      <c r="I3">
        <v>55.44</v>
      </c>
    </row>
    <row r="4" spans="1:9" x14ac:dyDescent="0.25">
      <c r="A4" t="s">
        <v>141</v>
      </c>
      <c r="B4" t="s">
        <v>152</v>
      </c>
      <c r="C4" t="s">
        <v>147</v>
      </c>
      <c r="D4" t="str">
        <f t="shared" si="0"/>
        <v>FRANZ Ramon</v>
      </c>
      <c r="E4">
        <v>3</v>
      </c>
      <c r="F4">
        <v>2004</v>
      </c>
      <c r="G4" t="s">
        <v>43</v>
      </c>
      <c r="H4">
        <v>1</v>
      </c>
      <c r="I4">
        <v>55.56</v>
      </c>
    </row>
    <row r="5" spans="1:9" x14ac:dyDescent="0.25">
      <c r="A5" t="s">
        <v>154</v>
      </c>
      <c r="B5" t="s">
        <v>155</v>
      </c>
      <c r="C5" t="s">
        <v>147</v>
      </c>
      <c r="D5" t="str">
        <f t="shared" si="0"/>
        <v>WEISS Moritz</v>
      </c>
      <c r="E5">
        <v>4</v>
      </c>
      <c r="F5">
        <v>2002</v>
      </c>
      <c r="G5" t="s">
        <v>12</v>
      </c>
      <c r="H5">
        <v>2</v>
      </c>
      <c r="I5">
        <v>55.79</v>
      </c>
    </row>
    <row r="6" spans="1:9" x14ac:dyDescent="0.25">
      <c r="A6" t="s">
        <v>156</v>
      </c>
      <c r="B6" t="s">
        <v>157</v>
      </c>
      <c r="C6" t="s">
        <v>147</v>
      </c>
      <c r="D6" t="str">
        <f t="shared" si="0"/>
        <v>SCHMIDT Kevin</v>
      </c>
      <c r="E6">
        <v>5</v>
      </c>
      <c r="F6">
        <v>2005</v>
      </c>
      <c r="G6" t="s">
        <v>158</v>
      </c>
      <c r="H6">
        <v>2</v>
      </c>
      <c r="I6">
        <v>56.37</v>
      </c>
    </row>
    <row r="7" spans="1:9" x14ac:dyDescent="0.25">
      <c r="A7" t="s">
        <v>159</v>
      </c>
      <c r="B7" t="s">
        <v>160</v>
      </c>
      <c r="C7" t="s">
        <v>147</v>
      </c>
      <c r="D7" t="str">
        <f t="shared" si="0"/>
        <v>BOLLE Patrick</v>
      </c>
      <c r="E7">
        <v>6</v>
      </c>
      <c r="F7">
        <v>2005</v>
      </c>
      <c r="G7" t="s">
        <v>17</v>
      </c>
      <c r="H7">
        <v>3</v>
      </c>
      <c r="I7">
        <v>56.92</v>
      </c>
    </row>
    <row r="8" spans="1:9" x14ac:dyDescent="0.25">
      <c r="A8" t="s">
        <v>161</v>
      </c>
      <c r="B8" t="s">
        <v>162</v>
      </c>
      <c r="C8" t="s">
        <v>147</v>
      </c>
      <c r="D8" t="str">
        <f t="shared" si="0"/>
        <v>LAULE Samuel</v>
      </c>
      <c r="E8">
        <v>7</v>
      </c>
      <c r="F8">
        <v>2007</v>
      </c>
      <c r="G8" t="s">
        <v>20</v>
      </c>
      <c r="H8">
        <v>2</v>
      </c>
      <c r="I8">
        <v>57.07</v>
      </c>
    </row>
    <row r="9" spans="1:9" x14ac:dyDescent="0.25">
      <c r="A9" t="s">
        <v>163</v>
      </c>
      <c r="B9" t="s">
        <v>164</v>
      </c>
      <c r="C9" t="s">
        <v>147</v>
      </c>
      <c r="D9" t="str">
        <f t="shared" si="0"/>
        <v>BURGER Pius</v>
      </c>
      <c r="E9">
        <v>8</v>
      </c>
      <c r="F9">
        <v>2008</v>
      </c>
      <c r="G9" t="s">
        <v>12</v>
      </c>
      <c r="H9">
        <v>1</v>
      </c>
      <c r="I9">
        <v>57.62</v>
      </c>
    </row>
    <row r="10" spans="1:9" x14ac:dyDescent="0.25">
      <c r="A10" t="s">
        <v>166</v>
      </c>
      <c r="B10" t="s">
        <v>155</v>
      </c>
      <c r="C10" t="s">
        <v>147</v>
      </c>
      <c r="D10" t="str">
        <f t="shared" si="0"/>
        <v>MÖLLERS Moritz</v>
      </c>
      <c r="E10">
        <v>9</v>
      </c>
      <c r="F10">
        <v>2002</v>
      </c>
      <c r="G10" t="s">
        <v>158</v>
      </c>
      <c r="H10">
        <v>3</v>
      </c>
      <c r="I10">
        <v>57.62</v>
      </c>
    </row>
    <row r="11" spans="1:9" x14ac:dyDescent="0.25">
      <c r="A11" t="s">
        <v>167</v>
      </c>
      <c r="B11" t="s">
        <v>168</v>
      </c>
      <c r="C11" t="s">
        <v>147</v>
      </c>
      <c r="D11" t="str">
        <f t="shared" si="0"/>
        <v>BEHRINGER Tim</v>
      </c>
      <c r="E11">
        <v>10</v>
      </c>
      <c r="F11">
        <v>2007</v>
      </c>
      <c r="G11" t="s">
        <v>10</v>
      </c>
      <c r="H11">
        <v>3</v>
      </c>
      <c r="I11">
        <v>57.67</v>
      </c>
    </row>
    <row r="12" spans="1:9" x14ac:dyDescent="0.25">
      <c r="A12" t="s">
        <v>111</v>
      </c>
      <c r="B12" t="s">
        <v>169</v>
      </c>
      <c r="C12" t="s">
        <v>147</v>
      </c>
      <c r="D12" t="str">
        <f t="shared" si="0"/>
        <v>HÖCHT Tobias</v>
      </c>
      <c r="E12">
        <v>11</v>
      </c>
      <c r="F12">
        <v>2006</v>
      </c>
      <c r="G12" t="s">
        <v>32</v>
      </c>
      <c r="H12">
        <v>4</v>
      </c>
      <c r="I12">
        <v>57.7</v>
      </c>
    </row>
    <row r="13" spans="1:9" x14ac:dyDescent="0.25">
      <c r="A13" t="s">
        <v>170</v>
      </c>
      <c r="B13" t="s">
        <v>171</v>
      </c>
      <c r="C13" t="s">
        <v>147</v>
      </c>
      <c r="D13" t="str">
        <f t="shared" si="0"/>
        <v>SCHILLING Max</v>
      </c>
      <c r="E13">
        <v>12</v>
      </c>
      <c r="F13">
        <v>2004</v>
      </c>
      <c r="G13" t="s">
        <v>17</v>
      </c>
      <c r="H13">
        <v>4</v>
      </c>
      <c r="I13">
        <v>57.73</v>
      </c>
    </row>
    <row r="14" spans="1:9" x14ac:dyDescent="0.25">
      <c r="A14" t="s">
        <v>172</v>
      </c>
      <c r="B14" t="s">
        <v>173</v>
      </c>
      <c r="C14" t="s">
        <v>147</v>
      </c>
      <c r="D14" t="str">
        <f t="shared" si="0"/>
        <v>GIESE Ole</v>
      </c>
      <c r="E14">
        <v>13</v>
      </c>
      <c r="F14">
        <v>2007</v>
      </c>
      <c r="G14" t="s">
        <v>6</v>
      </c>
      <c r="H14">
        <v>5</v>
      </c>
      <c r="I14">
        <v>58</v>
      </c>
    </row>
    <row r="15" spans="1:9" x14ac:dyDescent="0.25">
      <c r="A15" t="s">
        <v>99</v>
      </c>
      <c r="B15" t="s">
        <v>174</v>
      </c>
      <c r="C15" t="s">
        <v>147</v>
      </c>
      <c r="D15" t="str">
        <f t="shared" si="0"/>
        <v>HOLZ Robin</v>
      </c>
      <c r="E15">
        <v>14</v>
      </c>
      <c r="F15">
        <v>2005</v>
      </c>
      <c r="G15" t="s">
        <v>28</v>
      </c>
      <c r="H15">
        <v>5</v>
      </c>
      <c r="I15">
        <v>58</v>
      </c>
    </row>
    <row r="16" spans="1:9" x14ac:dyDescent="0.25">
      <c r="A16" t="s">
        <v>175</v>
      </c>
      <c r="B16" t="s">
        <v>176</v>
      </c>
      <c r="C16" t="s">
        <v>147</v>
      </c>
      <c r="D16" t="str">
        <f t="shared" si="0"/>
        <v>CERAR Simon</v>
      </c>
      <c r="E16">
        <v>15</v>
      </c>
      <c r="F16">
        <v>2003</v>
      </c>
      <c r="G16" t="s">
        <v>28</v>
      </c>
      <c r="H16">
        <v>4</v>
      </c>
      <c r="I16">
        <v>58.87</v>
      </c>
    </row>
    <row r="17" spans="1:9" x14ac:dyDescent="0.25">
      <c r="A17" t="s">
        <v>159</v>
      </c>
      <c r="B17" t="s">
        <v>177</v>
      </c>
      <c r="C17" t="s">
        <v>147</v>
      </c>
      <c r="D17" t="str">
        <f t="shared" si="0"/>
        <v>BOLLE Jonathan</v>
      </c>
      <c r="E17">
        <v>16</v>
      </c>
      <c r="F17">
        <v>2002</v>
      </c>
      <c r="G17" t="s">
        <v>17</v>
      </c>
      <c r="H17">
        <v>4</v>
      </c>
      <c r="I17">
        <v>58.87</v>
      </c>
    </row>
    <row r="18" spans="1:9" x14ac:dyDescent="0.25">
      <c r="A18" t="s">
        <v>178</v>
      </c>
      <c r="B18" t="s">
        <v>179</v>
      </c>
      <c r="C18" t="s">
        <v>147</v>
      </c>
      <c r="D18" t="str">
        <f t="shared" si="0"/>
        <v>GLATTHAR Nick</v>
      </c>
      <c r="E18">
        <v>17</v>
      </c>
      <c r="F18">
        <v>2007</v>
      </c>
      <c r="G18" t="s">
        <v>108</v>
      </c>
      <c r="H18">
        <v>6</v>
      </c>
      <c r="I18">
        <v>59.43</v>
      </c>
    </row>
    <row r="19" spans="1:9" x14ac:dyDescent="0.25">
      <c r="A19" t="s">
        <v>180</v>
      </c>
      <c r="B19" t="s">
        <v>181</v>
      </c>
      <c r="C19" t="s">
        <v>147</v>
      </c>
      <c r="D19" t="str">
        <f t="shared" si="0"/>
        <v>MECKLENBURG Noah</v>
      </c>
      <c r="E19">
        <v>18</v>
      </c>
      <c r="F19">
        <v>2004</v>
      </c>
      <c r="G19" t="s">
        <v>43</v>
      </c>
      <c r="H19">
        <v>6</v>
      </c>
      <c r="I19">
        <v>59.65</v>
      </c>
    </row>
    <row r="20" spans="1:9" x14ac:dyDescent="0.25">
      <c r="A20" t="s">
        <v>182</v>
      </c>
      <c r="B20" t="s">
        <v>183</v>
      </c>
      <c r="C20" t="s">
        <v>147</v>
      </c>
      <c r="D20" t="str">
        <f t="shared" si="0"/>
        <v>PETERS Karl</v>
      </c>
      <c r="E20">
        <v>19</v>
      </c>
      <c r="F20">
        <v>2011</v>
      </c>
      <c r="G20" t="s">
        <v>1</v>
      </c>
      <c r="H20">
        <v>1</v>
      </c>
      <c r="I20" s="3">
        <v>7.8182870370370374E-4</v>
      </c>
    </row>
    <row r="21" spans="1:9" x14ac:dyDescent="0.25">
      <c r="A21" t="s">
        <v>185</v>
      </c>
      <c r="B21" t="s">
        <v>186</v>
      </c>
      <c r="C21" t="s">
        <v>147</v>
      </c>
      <c r="D21" t="str">
        <f t="shared" si="0"/>
        <v>MÖLLINGER Dennis</v>
      </c>
      <c r="E21">
        <v>20</v>
      </c>
      <c r="F21">
        <v>2003</v>
      </c>
      <c r="G21" t="s">
        <v>43</v>
      </c>
      <c r="H21">
        <v>6</v>
      </c>
      <c r="I21" s="3">
        <v>6.9872685185185185E-4</v>
      </c>
    </row>
    <row r="22" spans="1:9" x14ac:dyDescent="0.25">
      <c r="A22" t="s">
        <v>187</v>
      </c>
      <c r="B22" t="s">
        <v>188</v>
      </c>
      <c r="C22" t="s">
        <v>147</v>
      </c>
      <c r="D22" t="str">
        <f t="shared" si="0"/>
        <v>BRAITH Maximilian</v>
      </c>
      <c r="E22">
        <v>21</v>
      </c>
      <c r="F22">
        <v>2006</v>
      </c>
      <c r="G22" t="s">
        <v>1</v>
      </c>
      <c r="H22">
        <v>7</v>
      </c>
      <c r="I22" s="3">
        <v>6.9930555555555544E-4</v>
      </c>
    </row>
    <row r="23" spans="1:9" x14ac:dyDescent="0.25">
      <c r="A23" t="s">
        <v>93</v>
      </c>
      <c r="B23" t="s">
        <v>155</v>
      </c>
      <c r="C23" t="s">
        <v>147</v>
      </c>
      <c r="D23" t="str">
        <f t="shared" si="0"/>
        <v>KRÄMER Moritz</v>
      </c>
      <c r="E23">
        <v>22</v>
      </c>
      <c r="F23">
        <v>2006</v>
      </c>
      <c r="G23" t="s">
        <v>40</v>
      </c>
      <c r="H23">
        <v>8</v>
      </c>
      <c r="I23" s="3">
        <v>7.0555555555555562E-4</v>
      </c>
    </row>
    <row r="24" spans="1:9" x14ac:dyDescent="0.25">
      <c r="A24" t="s">
        <v>189</v>
      </c>
      <c r="B24" t="s">
        <v>146</v>
      </c>
      <c r="C24" t="s">
        <v>147</v>
      </c>
      <c r="D24" t="str">
        <f t="shared" si="0"/>
        <v>HANNEMANN Felix</v>
      </c>
      <c r="E24">
        <v>23</v>
      </c>
      <c r="F24">
        <v>2009</v>
      </c>
      <c r="G24" t="s">
        <v>1</v>
      </c>
      <c r="H24">
        <v>2</v>
      </c>
      <c r="I24" s="3">
        <v>7.0937500000000004E-4</v>
      </c>
    </row>
    <row r="25" spans="1:9" x14ac:dyDescent="0.25">
      <c r="A25" t="s">
        <v>190</v>
      </c>
      <c r="B25" t="s">
        <v>191</v>
      </c>
      <c r="C25" t="s">
        <v>147</v>
      </c>
      <c r="D25" t="str">
        <f t="shared" si="0"/>
        <v>BERTRAM Quinn</v>
      </c>
      <c r="E25">
        <v>24</v>
      </c>
      <c r="F25">
        <v>2007</v>
      </c>
      <c r="G25" t="s">
        <v>108</v>
      </c>
      <c r="H25">
        <v>9</v>
      </c>
      <c r="I25" s="3">
        <v>7.1192129629629633E-4</v>
      </c>
    </row>
    <row r="26" spans="1:9" x14ac:dyDescent="0.25">
      <c r="A26" t="s">
        <v>192</v>
      </c>
      <c r="B26" t="s">
        <v>193</v>
      </c>
      <c r="C26" t="s">
        <v>147</v>
      </c>
      <c r="D26" t="str">
        <f t="shared" si="0"/>
        <v>AMMERER Finn-Luis</v>
      </c>
      <c r="E26">
        <v>25</v>
      </c>
      <c r="F26">
        <v>2008</v>
      </c>
      <c r="G26" t="s">
        <v>1</v>
      </c>
      <c r="H26">
        <v>3</v>
      </c>
      <c r="I26" s="3">
        <v>7.1238425925925929E-4</v>
      </c>
    </row>
    <row r="27" spans="1:9" x14ac:dyDescent="0.25">
      <c r="A27" t="s">
        <v>178</v>
      </c>
      <c r="B27" t="s">
        <v>168</v>
      </c>
      <c r="C27" t="s">
        <v>147</v>
      </c>
      <c r="D27" t="str">
        <f t="shared" si="0"/>
        <v>GLATTHAR Tim</v>
      </c>
      <c r="E27">
        <v>26</v>
      </c>
      <c r="F27">
        <v>2005</v>
      </c>
      <c r="G27" t="s">
        <v>108</v>
      </c>
      <c r="H27">
        <v>7</v>
      </c>
      <c r="I27" s="3">
        <v>7.1631944444444445E-4</v>
      </c>
    </row>
    <row r="28" spans="1:9" x14ac:dyDescent="0.25">
      <c r="A28" t="s">
        <v>118</v>
      </c>
      <c r="B28" t="s">
        <v>194</v>
      </c>
      <c r="C28" t="s">
        <v>147</v>
      </c>
      <c r="D28" t="str">
        <f t="shared" si="0"/>
        <v>KIEFER Fabian</v>
      </c>
      <c r="E28">
        <v>27</v>
      </c>
      <c r="F28">
        <v>2006</v>
      </c>
      <c r="G28" t="s">
        <v>45</v>
      </c>
      <c r="H28">
        <v>10</v>
      </c>
      <c r="I28" s="3">
        <v>7.2245370370370378E-4</v>
      </c>
    </row>
    <row r="29" spans="1:9" x14ac:dyDescent="0.25">
      <c r="A29" t="s">
        <v>195</v>
      </c>
      <c r="B29" t="s">
        <v>194</v>
      </c>
      <c r="C29" t="s">
        <v>147</v>
      </c>
      <c r="D29" t="str">
        <f t="shared" si="0"/>
        <v>TREFZGER Fabian</v>
      </c>
      <c r="E29">
        <v>28</v>
      </c>
      <c r="F29">
        <v>2003</v>
      </c>
      <c r="G29" t="s">
        <v>20</v>
      </c>
      <c r="H29">
        <v>7</v>
      </c>
      <c r="I29" s="3">
        <v>7.2986111111111114E-4</v>
      </c>
    </row>
    <row r="30" spans="1:9" x14ac:dyDescent="0.25">
      <c r="A30" t="s">
        <v>196</v>
      </c>
      <c r="B30" t="s">
        <v>197</v>
      </c>
      <c r="C30" t="s">
        <v>147</v>
      </c>
      <c r="D30" t="str">
        <f t="shared" si="0"/>
        <v>GÖPPERT Lasse</v>
      </c>
      <c r="E30">
        <v>29</v>
      </c>
      <c r="F30">
        <v>2006</v>
      </c>
      <c r="G30" t="s">
        <v>40</v>
      </c>
      <c r="H30">
        <v>11</v>
      </c>
      <c r="I30" s="3">
        <v>7.3634259259259258E-4</v>
      </c>
    </row>
    <row r="31" spans="1:9" x14ac:dyDescent="0.25">
      <c r="A31" t="s">
        <v>135</v>
      </c>
      <c r="B31" t="s">
        <v>171</v>
      </c>
      <c r="C31" t="s">
        <v>147</v>
      </c>
      <c r="D31" t="str">
        <f t="shared" si="0"/>
        <v>HIERHOLZER Max</v>
      </c>
      <c r="E31">
        <v>30</v>
      </c>
      <c r="F31">
        <v>2008</v>
      </c>
      <c r="G31" t="s">
        <v>20</v>
      </c>
      <c r="H31">
        <v>4</v>
      </c>
      <c r="I31" s="3">
        <v>7.4085648148148155E-4</v>
      </c>
    </row>
    <row r="32" spans="1:9" x14ac:dyDescent="0.25">
      <c r="A32" t="s">
        <v>80</v>
      </c>
      <c r="B32" t="s">
        <v>198</v>
      </c>
      <c r="C32" t="s">
        <v>147</v>
      </c>
      <c r="D32" t="str">
        <f t="shared" si="0"/>
        <v>SEGER Justus</v>
      </c>
      <c r="E32">
        <v>31</v>
      </c>
      <c r="F32">
        <v>2007</v>
      </c>
      <c r="G32" t="s">
        <v>14</v>
      </c>
      <c r="H32">
        <v>12</v>
      </c>
      <c r="I32" s="3">
        <v>7.413194444444443E-4</v>
      </c>
    </row>
    <row r="33" spans="1:9" x14ac:dyDescent="0.25">
      <c r="A33" t="s">
        <v>199</v>
      </c>
      <c r="B33" t="s">
        <v>200</v>
      </c>
      <c r="C33" t="s">
        <v>147</v>
      </c>
      <c r="D33" t="str">
        <f t="shared" si="0"/>
        <v>BÄHR Niclas</v>
      </c>
      <c r="E33">
        <v>32</v>
      </c>
      <c r="F33">
        <v>2005</v>
      </c>
      <c r="G33" t="s">
        <v>40</v>
      </c>
      <c r="H33">
        <v>8</v>
      </c>
      <c r="I33" s="3">
        <v>7.4178240740740747E-4</v>
      </c>
    </row>
    <row r="34" spans="1:9" x14ac:dyDescent="0.25">
      <c r="A34" t="s">
        <v>156</v>
      </c>
      <c r="B34" t="s">
        <v>201</v>
      </c>
      <c r="C34" t="s">
        <v>147</v>
      </c>
      <c r="D34" t="str">
        <f t="shared" si="0"/>
        <v>SCHMIDT Matteo</v>
      </c>
      <c r="E34">
        <v>33</v>
      </c>
      <c r="F34">
        <v>2003</v>
      </c>
      <c r="G34" t="s">
        <v>1</v>
      </c>
      <c r="H34">
        <v>8</v>
      </c>
      <c r="I34" s="3">
        <v>7.4386574074074069E-4</v>
      </c>
    </row>
    <row r="35" spans="1:9" x14ac:dyDescent="0.25">
      <c r="A35" t="s">
        <v>140</v>
      </c>
      <c r="B35" t="s">
        <v>188</v>
      </c>
      <c r="C35" t="s">
        <v>147</v>
      </c>
      <c r="D35" t="str">
        <f t="shared" si="0"/>
        <v>BLÄSI Maximilian</v>
      </c>
      <c r="E35">
        <v>34</v>
      </c>
      <c r="F35">
        <v>2007</v>
      </c>
      <c r="G35" t="s">
        <v>22</v>
      </c>
      <c r="H35">
        <v>13</v>
      </c>
      <c r="I35" s="3">
        <v>7.4710648148148151E-4</v>
      </c>
    </row>
    <row r="36" spans="1:9" x14ac:dyDescent="0.25">
      <c r="A36" t="s">
        <v>202</v>
      </c>
      <c r="B36" t="s">
        <v>203</v>
      </c>
      <c r="C36" t="s">
        <v>147</v>
      </c>
      <c r="D36" t="str">
        <f t="shared" si="0"/>
        <v>WALZ Ari</v>
      </c>
      <c r="E36">
        <v>35</v>
      </c>
      <c r="F36">
        <v>2007</v>
      </c>
      <c r="G36" t="s">
        <v>43</v>
      </c>
      <c r="H36">
        <v>14</v>
      </c>
      <c r="I36" s="3">
        <v>7.5104166666666668E-4</v>
      </c>
    </row>
    <row r="37" spans="1:9" x14ac:dyDescent="0.25">
      <c r="A37" t="s">
        <v>76</v>
      </c>
      <c r="B37" t="s">
        <v>204</v>
      </c>
      <c r="C37" t="s">
        <v>147</v>
      </c>
      <c r="D37" t="str">
        <f t="shared" si="0"/>
        <v>WEILER Merlin</v>
      </c>
      <c r="E37">
        <v>36</v>
      </c>
      <c r="F37">
        <v>2009</v>
      </c>
      <c r="G37" t="s">
        <v>12</v>
      </c>
      <c r="H37">
        <v>5</v>
      </c>
      <c r="I37" s="3">
        <v>7.5324074074074085E-4</v>
      </c>
    </row>
    <row r="38" spans="1:9" x14ac:dyDescent="0.25">
      <c r="A38" t="s">
        <v>161</v>
      </c>
      <c r="B38" t="s">
        <v>205</v>
      </c>
      <c r="C38" t="s">
        <v>147</v>
      </c>
      <c r="D38" t="str">
        <f t="shared" si="0"/>
        <v>LAULE Linus</v>
      </c>
      <c r="E38">
        <v>37</v>
      </c>
      <c r="F38">
        <v>2007</v>
      </c>
      <c r="G38" t="s">
        <v>20</v>
      </c>
      <c r="H38">
        <v>15</v>
      </c>
      <c r="I38" s="3">
        <v>7.5347222222222222E-4</v>
      </c>
    </row>
    <row r="39" spans="1:9" x14ac:dyDescent="0.25">
      <c r="A39" t="s">
        <v>206</v>
      </c>
      <c r="B39" t="s">
        <v>207</v>
      </c>
      <c r="C39" t="s">
        <v>147</v>
      </c>
      <c r="D39" t="str">
        <f t="shared" si="0"/>
        <v>WIRTZ Maxi</v>
      </c>
      <c r="E39">
        <v>38</v>
      </c>
      <c r="F39">
        <v>2009</v>
      </c>
      <c r="G39" t="s">
        <v>32</v>
      </c>
      <c r="H39">
        <v>6</v>
      </c>
      <c r="I39" s="3">
        <v>7.5729166666666664E-4</v>
      </c>
    </row>
    <row r="40" spans="1:9" x14ac:dyDescent="0.25">
      <c r="A40" t="s">
        <v>208</v>
      </c>
      <c r="B40" t="s">
        <v>209</v>
      </c>
      <c r="C40" t="s">
        <v>147</v>
      </c>
      <c r="D40" t="str">
        <f t="shared" si="0"/>
        <v>SÄTTELE Paul</v>
      </c>
      <c r="E40">
        <v>39</v>
      </c>
      <c r="F40">
        <v>2008</v>
      </c>
      <c r="G40" t="s">
        <v>26</v>
      </c>
      <c r="H40">
        <v>7</v>
      </c>
      <c r="I40" s="3">
        <v>7.6145833333333328E-4</v>
      </c>
    </row>
    <row r="41" spans="1:9" x14ac:dyDescent="0.25">
      <c r="A41" t="s">
        <v>82</v>
      </c>
      <c r="B41" t="s">
        <v>210</v>
      </c>
      <c r="C41" t="s">
        <v>147</v>
      </c>
      <c r="D41" t="str">
        <f t="shared" si="0"/>
        <v>HERRMANN Tilo</v>
      </c>
      <c r="E41">
        <v>40</v>
      </c>
      <c r="F41">
        <v>2008</v>
      </c>
      <c r="G41" t="s">
        <v>26</v>
      </c>
      <c r="H41">
        <v>8</v>
      </c>
      <c r="I41" s="3">
        <v>7.6168981481481487E-4</v>
      </c>
    </row>
    <row r="42" spans="1:9" x14ac:dyDescent="0.25">
      <c r="A42" t="s">
        <v>211</v>
      </c>
      <c r="B42" t="s">
        <v>212</v>
      </c>
      <c r="C42" t="s">
        <v>147</v>
      </c>
      <c r="D42" t="str">
        <f t="shared" si="0"/>
        <v>ROHN Julian</v>
      </c>
      <c r="E42">
        <v>41</v>
      </c>
      <c r="F42">
        <v>2006</v>
      </c>
      <c r="G42" t="s">
        <v>32</v>
      </c>
      <c r="H42">
        <v>16</v>
      </c>
      <c r="I42" s="3">
        <v>7.6793981481481472E-4</v>
      </c>
    </row>
    <row r="43" spans="1:9" x14ac:dyDescent="0.25">
      <c r="A43" t="s">
        <v>190</v>
      </c>
      <c r="B43" t="s">
        <v>213</v>
      </c>
      <c r="C43" t="s">
        <v>147</v>
      </c>
      <c r="D43" t="str">
        <f t="shared" si="0"/>
        <v>BERTRAM Evan</v>
      </c>
      <c r="E43">
        <v>42</v>
      </c>
      <c r="F43">
        <v>2009</v>
      </c>
      <c r="G43" t="s">
        <v>108</v>
      </c>
      <c r="H43">
        <v>9</v>
      </c>
      <c r="I43" s="3">
        <v>7.7141203703703703E-4</v>
      </c>
    </row>
    <row r="44" spans="1:9" x14ac:dyDescent="0.25">
      <c r="A44" t="s">
        <v>149</v>
      </c>
      <c r="B44" t="s">
        <v>214</v>
      </c>
      <c r="C44" t="s">
        <v>147</v>
      </c>
      <c r="D44" t="str">
        <f t="shared" si="0"/>
        <v>ISELE Lukas</v>
      </c>
      <c r="E44">
        <v>43</v>
      </c>
      <c r="F44">
        <v>2008</v>
      </c>
      <c r="G44" t="s">
        <v>8</v>
      </c>
      <c r="H44">
        <v>10</v>
      </c>
      <c r="I44" s="3">
        <v>7.7222222222222232E-4</v>
      </c>
    </row>
    <row r="45" spans="1:9" x14ac:dyDescent="0.25">
      <c r="A45" t="s">
        <v>215</v>
      </c>
      <c r="B45" t="s">
        <v>216</v>
      </c>
      <c r="C45" t="s">
        <v>147</v>
      </c>
      <c r="D45" t="str">
        <f t="shared" si="0"/>
        <v>KÖHLER Ben</v>
      </c>
      <c r="E45">
        <v>44</v>
      </c>
      <c r="F45">
        <v>2008</v>
      </c>
      <c r="G45" t="s">
        <v>43</v>
      </c>
      <c r="H45">
        <v>11</v>
      </c>
      <c r="I45" s="3">
        <v>7.7523148148148145E-4</v>
      </c>
    </row>
    <row r="46" spans="1:9" x14ac:dyDescent="0.25">
      <c r="A46" t="s">
        <v>217</v>
      </c>
      <c r="B46" t="s">
        <v>218</v>
      </c>
      <c r="C46" t="s">
        <v>147</v>
      </c>
      <c r="D46" t="str">
        <f t="shared" si="0"/>
        <v>KLAUSMANN Wilson</v>
      </c>
      <c r="E46">
        <v>45</v>
      </c>
      <c r="F46">
        <v>2009</v>
      </c>
      <c r="G46" t="s">
        <v>12</v>
      </c>
      <c r="H46">
        <v>12</v>
      </c>
      <c r="I46" s="3">
        <v>7.8530092592592594E-4</v>
      </c>
    </row>
    <row r="47" spans="1:9" x14ac:dyDescent="0.25">
      <c r="A47" t="s">
        <v>180</v>
      </c>
      <c r="B47" t="s">
        <v>219</v>
      </c>
      <c r="C47" t="s">
        <v>147</v>
      </c>
      <c r="D47" t="str">
        <f t="shared" si="0"/>
        <v>MECKLENBURG Jannes</v>
      </c>
      <c r="E47">
        <v>46</v>
      </c>
      <c r="F47">
        <v>2006</v>
      </c>
      <c r="G47" t="s">
        <v>43</v>
      </c>
      <c r="H47">
        <v>17</v>
      </c>
      <c r="I47" s="3">
        <v>7.9050925925925936E-4</v>
      </c>
    </row>
    <row r="48" spans="1:9" x14ac:dyDescent="0.25">
      <c r="A48" t="s">
        <v>220</v>
      </c>
      <c r="B48" t="s">
        <v>221</v>
      </c>
      <c r="C48" t="s">
        <v>147</v>
      </c>
      <c r="D48" t="str">
        <f t="shared" si="0"/>
        <v>SEILNACHT David</v>
      </c>
      <c r="E48">
        <v>47</v>
      </c>
      <c r="F48">
        <v>2005</v>
      </c>
      <c r="G48" t="s">
        <v>17</v>
      </c>
      <c r="H48">
        <v>9</v>
      </c>
      <c r="I48" s="3">
        <v>7.9490740740740748E-4</v>
      </c>
    </row>
    <row r="49" spans="1:9" x14ac:dyDescent="0.25">
      <c r="A49" t="s">
        <v>126</v>
      </c>
      <c r="B49" t="s">
        <v>222</v>
      </c>
      <c r="C49" t="s">
        <v>147</v>
      </c>
      <c r="D49" t="str">
        <f t="shared" si="0"/>
        <v>STUTZ Leander</v>
      </c>
      <c r="E49">
        <v>48</v>
      </c>
      <c r="F49">
        <v>2007</v>
      </c>
      <c r="G49" t="s">
        <v>22</v>
      </c>
      <c r="H49">
        <v>18</v>
      </c>
      <c r="I49" s="3">
        <v>7.9652777777777784E-4</v>
      </c>
    </row>
    <row r="50" spans="1:9" x14ac:dyDescent="0.25">
      <c r="A50" t="s">
        <v>116</v>
      </c>
      <c r="B50" t="s">
        <v>155</v>
      </c>
      <c r="C50" t="s">
        <v>147</v>
      </c>
      <c r="D50" t="str">
        <f t="shared" si="0"/>
        <v>RIEHLE Moritz</v>
      </c>
      <c r="E50">
        <v>49</v>
      </c>
      <c r="F50">
        <v>2009</v>
      </c>
      <c r="G50" t="s">
        <v>40</v>
      </c>
      <c r="H50">
        <v>13</v>
      </c>
      <c r="I50" s="3">
        <v>8.1192129629629626E-4</v>
      </c>
    </row>
    <row r="51" spans="1:9" x14ac:dyDescent="0.25">
      <c r="A51" t="s">
        <v>223</v>
      </c>
      <c r="B51" t="s">
        <v>181</v>
      </c>
      <c r="C51" t="s">
        <v>147</v>
      </c>
      <c r="D51" t="str">
        <f t="shared" si="0"/>
        <v>HELLMANN Noah</v>
      </c>
      <c r="E51">
        <v>50</v>
      </c>
      <c r="F51">
        <v>2006</v>
      </c>
      <c r="G51" t="s">
        <v>10</v>
      </c>
      <c r="H51">
        <v>19</v>
      </c>
      <c r="I51" s="3">
        <v>8.1458333333333339E-4</v>
      </c>
    </row>
    <row r="52" spans="1:9" x14ac:dyDescent="0.25">
      <c r="A52" t="s">
        <v>156</v>
      </c>
      <c r="B52" t="s">
        <v>224</v>
      </c>
      <c r="C52" t="s">
        <v>147</v>
      </c>
      <c r="D52" t="str">
        <f t="shared" si="0"/>
        <v>SCHMIDT Paolo</v>
      </c>
      <c r="E52">
        <v>51</v>
      </c>
      <c r="F52">
        <v>2005</v>
      </c>
      <c r="G52" t="s">
        <v>1</v>
      </c>
      <c r="H52">
        <v>10</v>
      </c>
      <c r="I52" s="3">
        <v>8.1828703703703696E-4</v>
      </c>
    </row>
    <row r="53" spans="1:9" x14ac:dyDescent="0.25">
      <c r="A53" t="s">
        <v>225</v>
      </c>
      <c r="B53" t="s">
        <v>205</v>
      </c>
      <c r="C53" t="s">
        <v>147</v>
      </c>
      <c r="D53" t="str">
        <f t="shared" si="0"/>
        <v>SCHÄFER Linus</v>
      </c>
      <c r="E53">
        <v>52</v>
      </c>
      <c r="F53">
        <v>2009</v>
      </c>
      <c r="G53" t="s">
        <v>28</v>
      </c>
      <c r="H53">
        <v>14</v>
      </c>
      <c r="I53" s="3">
        <v>8.1851851851851866E-4</v>
      </c>
    </row>
    <row r="54" spans="1:9" x14ac:dyDescent="0.25">
      <c r="A54" t="s">
        <v>226</v>
      </c>
      <c r="B54" t="s">
        <v>227</v>
      </c>
      <c r="C54" t="s">
        <v>147</v>
      </c>
      <c r="D54" t="str">
        <f t="shared" si="0"/>
        <v>HUG Raphael</v>
      </c>
      <c r="E54">
        <v>53</v>
      </c>
      <c r="F54">
        <v>2008</v>
      </c>
      <c r="G54" t="s">
        <v>12</v>
      </c>
      <c r="H54">
        <v>15</v>
      </c>
      <c r="I54" s="3">
        <v>8.2106481481481473E-4</v>
      </c>
    </row>
    <row r="55" spans="1:9" x14ac:dyDescent="0.25">
      <c r="A55" t="s">
        <v>126</v>
      </c>
      <c r="B55" t="s">
        <v>228</v>
      </c>
      <c r="C55" t="s">
        <v>147</v>
      </c>
      <c r="D55" t="str">
        <f t="shared" si="0"/>
        <v>STUTZ Aeneas</v>
      </c>
      <c r="E55">
        <v>54</v>
      </c>
      <c r="F55">
        <v>2003</v>
      </c>
      <c r="G55" t="s">
        <v>22</v>
      </c>
      <c r="H55">
        <v>9</v>
      </c>
      <c r="I55" s="3">
        <v>8.2187500000000001E-4</v>
      </c>
    </row>
    <row r="56" spans="1:9" x14ac:dyDescent="0.25">
      <c r="A56" t="s">
        <v>182</v>
      </c>
      <c r="B56" t="s">
        <v>209</v>
      </c>
      <c r="C56" t="s">
        <v>147</v>
      </c>
      <c r="D56" t="str">
        <f t="shared" si="0"/>
        <v>PETERS Paul</v>
      </c>
      <c r="E56">
        <v>55</v>
      </c>
      <c r="F56">
        <v>2009</v>
      </c>
      <c r="G56" t="s">
        <v>1</v>
      </c>
      <c r="H56">
        <v>16</v>
      </c>
      <c r="I56" s="3">
        <v>8.261574074074074E-4</v>
      </c>
    </row>
    <row r="57" spans="1:9" x14ac:dyDescent="0.25">
      <c r="A57" t="s">
        <v>229</v>
      </c>
      <c r="B57" t="s">
        <v>146</v>
      </c>
      <c r="C57" t="s">
        <v>147</v>
      </c>
      <c r="D57" t="str">
        <f t="shared" si="0"/>
        <v>PETRASCHKE Felix</v>
      </c>
      <c r="E57">
        <v>56</v>
      </c>
      <c r="F57">
        <v>2009</v>
      </c>
      <c r="G57" t="s">
        <v>32</v>
      </c>
      <c r="H57">
        <v>17</v>
      </c>
      <c r="I57" s="3">
        <v>8.5787037037037038E-4</v>
      </c>
    </row>
    <row r="58" spans="1:9" x14ac:dyDescent="0.25">
      <c r="A58" t="s">
        <v>230</v>
      </c>
      <c r="B58" t="s">
        <v>231</v>
      </c>
      <c r="C58" t="s">
        <v>147</v>
      </c>
      <c r="D58" t="str">
        <f t="shared" si="0"/>
        <v>STEIGER Mike</v>
      </c>
      <c r="E58">
        <v>57</v>
      </c>
      <c r="F58">
        <v>2011</v>
      </c>
      <c r="G58" t="s">
        <v>43</v>
      </c>
      <c r="H58">
        <v>2</v>
      </c>
      <c r="I58" s="3">
        <v>8.6145833333333333E-4</v>
      </c>
    </row>
    <row r="59" spans="1:9" x14ac:dyDescent="0.25">
      <c r="A59" t="s">
        <v>232</v>
      </c>
      <c r="B59" t="s">
        <v>179</v>
      </c>
      <c r="C59" t="s">
        <v>147</v>
      </c>
      <c r="D59" t="str">
        <f t="shared" si="0"/>
        <v>KARLE Nick</v>
      </c>
      <c r="E59">
        <v>58</v>
      </c>
      <c r="F59">
        <v>2007</v>
      </c>
      <c r="G59" t="s">
        <v>233</v>
      </c>
      <c r="H59">
        <v>20</v>
      </c>
      <c r="I59" s="3">
        <v>8.688657407407408E-4</v>
      </c>
    </row>
    <row r="60" spans="1:9" x14ac:dyDescent="0.25">
      <c r="A60" t="s">
        <v>206</v>
      </c>
      <c r="B60" t="s">
        <v>214</v>
      </c>
      <c r="C60" t="s">
        <v>147</v>
      </c>
      <c r="D60" t="str">
        <f t="shared" si="0"/>
        <v>WIRTZ Lukas</v>
      </c>
      <c r="E60">
        <v>59</v>
      </c>
      <c r="F60">
        <v>2011</v>
      </c>
      <c r="G60" t="s">
        <v>32</v>
      </c>
      <c r="H60">
        <v>3</v>
      </c>
      <c r="I60" s="3">
        <v>8.8495370370370366E-4</v>
      </c>
    </row>
    <row r="61" spans="1:9" x14ac:dyDescent="0.25">
      <c r="A61" t="s">
        <v>234</v>
      </c>
      <c r="B61" t="s">
        <v>152</v>
      </c>
      <c r="C61" t="s">
        <v>147</v>
      </c>
      <c r="D61" t="str">
        <f t="shared" si="0"/>
        <v>BÖHLER Ramon</v>
      </c>
      <c r="E61">
        <v>60</v>
      </c>
      <c r="F61">
        <v>2005</v>
      </c>
      <c r="G61" t="s">
        <v>14</v>
      </c>
      <c r="H61">
        <v>11</v>
      </c>
      <c r="I61" s="3">
        <v>8.9537037037037048E-4</v>
      </c>
    </row>
    <row r="62" spans="1:9" x14ac:dyDescent="0.25">
      <c r="A62" t="s">
        <v>235</v>
      </c>
      <c r="B62" t="s">
        <v>236</v>
      </c>
      <c r="C62" t="s">
        <v>147</v>
      </c>
      <c r="D62" t="str">
        <f t="shared" si="0"/>
        <v>PFEFFERLE Hannes</v>
      </c>
      <c r="E62">
        <v>61</v>
      </c>
      <c r="F62">
        <v>2011</v>
      </c>
      <c r="G62" t="s">
        <v>43</v>
      </c>
      <c r="H62">
        <v>4</v>
      </c>
      <c r="I62" s="3">
        <v>9.0497685185185201E-4</v>
      </c>
    </row>
    <row r="63" spans="1:9" x14ac:dyDescent="0.25">
      <c r="A63" t="s">
        <v>130</v>
      </c>
      <c r="B63" t="s">
        <v>237</v>
      </c>
      <c r="C63" t="s">
        <v>147</v>
      </c>
      <c r="D63" t="str">
        <f t="shared" si="0"/>
        <v>SCHIRM Leon</v>
      </c>
      <c r="E63">
        <v>62</v>
      </c>
      <c r="F63">
        <v>2009</v>
      </c>
      <c r="G63" t="s">
        <v>43</v>
      </c>
      <c r="H63">
        <v>18</v>
      </c>
      <c r="I63" s="3">
        <v>9.2118055555555562E-4</v>
      </c>
    </row>
    <row r="64" spans="1:9" x14ac:dyDescent="0.25">
      <c r="A64" t="s">
        <v>136</v>
      </c>
      <c r="B64" t="s">
        <v>238</v>
      </c>
      <c r="C64" t="s">
        <v>147</v>
      </c>
      <c r="D64" t="str">
        <f t="shared" si="0"/>
        <v>RIESTERER Emilio</v>
      </c>
      <c r="E64">
        <v>63</v>
      </c>
      <c r="F64">
        <v>2011</v>
      </c>
      <c r="G64" t="s">
        <v>43</v>
      </c>
      <c r="H64">
        <v>5</v>
      </c>
      <c r="I64" s="3">
        <v>9.2233796296296302E-4</v>
      </c>
    </row>
    <row r="65" spans="1:9" x14ac:dyDescent="0.25">
      <c r="A65" t="s">
        <v>239</v>
      </c>
      <c r="B65" t="s">
        <v>240</v>
      </c>
      <c r="C65" t="s">
        <v>147</v>
      </c>
      <c r="D65" t="str">
        <f t="shared" si="0"/>
        <v>HABLITZEL Luca</v>
      </c>
      <c r="E65">
        <v>64</v>
      </c>
      <c r="F65">
        <v>2008</v>
      </c>
      <c r="G65" t="s">
        <v>14</v>
      </c>
      <c r="H65">
        <v>19</v>
      </c>
      <c r="I65" s="3">
        <v>9.3020833333333334E-4</v>
      </c>
    </row>
    <row r="66" spans="1:9" x14ac:dyDescent="0.25">
      <c r="A66" t="s">
        <v>223</v>
      </c>
      <c r="B66" t="s">
        <v>241</v>
      </c>
      <c r="C66" t="s">
        <v>147</v>
      </c>
      <c r="D66" t="str">
        <f t="shared" si="0"/>
        <v>HELLMANN Henry</v>
      </c>
      <c r="E66">
        <v>65</v>
      </c>
      <c r="F66">
        <v>2008</v>
      </c>
      <c r="G66" t="s">
        <v>10</v>
      </c>
      <c r="H66">
        <v>20</v>
      </c>
      <c r="I66" s="3">
        <v>1.0517361111111111E-3</v>
      </c>
    </row>
    <row r="67" spans="1:9" x14ac:dyDescent="0.25">
      <c r="A67" t="s">
        <v>242</v>
      </c>
      <c r="B67" t="s">
        <v>243</v>
      </c>
      <c r="C67" t="s">
        <v>147</v>
      </c>
      <c r="D67" t="str">
        <f t="shared" ref="D67:D68" si="1">CONCATENATE(A67," ",B67)</f>
        <v>RISCHEWSKI Mattis</v>
      </c>
      <c r="E67">
        <v>66</v>
      </c>
      <c r="F67">
        <v>2006</v>
      </c>
      <c r="G67" t="s">
        <v>17</v>
      </c>
      <c r="H67">
        <v>21</v>
      </c>
      <c r="I67" s="3">
        <v>1.1077546296296295E-3</v>
      </c>
    </row>
    <row r="68" spans="1:9" x14ac:dyDescent="0.25">
      <c r="A68" t="s">
        <v>244</v>
      </c>
      <c r="B68" t="s">
        <v>245</v>
      </c>
      <c r="C68" t="s">
        <v>147</v>
      </c>
      <c r="D68" t="str">
        <f t="shared" si="1"/>
        <v>WUNSCH Carlo</v>
      </c>
      <c r="E68">
        <v>67</v>
      </c>
      <c r="F68">
        <v>2010</v>
      </c>
      <c r="G68" t="s">
        <v>246</v>
      </c>
      <c r="H68">
        <v>6</v>
      </c>
      <c r="I68" s="3">
        <v>1.1572916666666667E-3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D4" sqref="D4"/>
    </sheetView>
  </sheetViews>
  <sheetFormatPr baseColWidth="10" defaultRowHeight="15" x14ac:dyDescent="0.25"/>
  <cols>
    <col min="4" max="4" width="19.85546875" bestFit="1" customWidth="1"/>
    <col min="6" max="6" width="19.85546875" bestFit="1" customWidth="1"/>
    <col min="9" max="9" width="12.7109375" bestFit="1" customWidth="1"/>
  </cols>
  <sheetData>
    <row r="1" spans="1:13" x14ac:dyDescent="0.25">
      <c r="A1" t="s">
        <v>55</v>
      </c>
      <c r="B1" t="s">
        <v>56</v>
      </c>
      <c r="C1" t="s">
        <v>57</v>
      </c>
      <c r="E1" t="s">
        <v>55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</row>
    <row r="2" spans="1:13" x14ac:dyDescent="0.25">
      <c r="A2">
        <v>1</v>
      </c>
      <c r="B2" t="s">
        <v>65</v>
      </c>
      <c r="C2" t="s">
        <v>66</v>
      </c>
      <c r="D2" t="str">
        <f>CONCATENATE(B2," ",C2)</f>
        <v>KIMPEL Pauline</v>
      </c>
      <c r="E2">
        <v>1</v>
      </c>
      <c r="F2" t="str">
        <f>IFERROR(VLOOKUP(D2,Mädchen!B:B,1,0),"muss noch drauf")</f>
        <v>KIMPEL Pauline</v>
      </c>
      <c r="G2" t="s">
        <v>67</v>
      </c>
      <c r="H2">
        <v>2004</v>
      </c>
      <c r="I2" t="s">
        <v>68</v>
      </c>
      <c r="J2" t="s">
        <v>6</v>
      </c>
      <c r="K2" t="s">
        <v>69</v>
      </c>
      <c r="L2">
        <v>1</v>
      </c>
      <c r="M2">
        <v>53.83</v>
      </c>
    </row>
    <row r="3" spans="1:13" x14ac:dyDescent="0.25">
      <c r="A3">
        <v>2</v>
      </c>
      <c r="B3" t="s">
        <v>70</v>
      </c>
      <c r="C3" t="s">
        <v>71</v>
      </c>
      <c r="D3" t="str">
        <f t="shared" ref="D3:D44" si="0">CONCATENATE(B3," ",C3)</f>
        <v>DISCH Laura</v>
      </c>
      <c r="E3">
        <v>2</v>
      </c>
      <c r="F3" t="str">
        <f>IFERROR(VLOOKUP(D3,Mädchen!B:B,1,0),"muss noch drauf")</f>
        <v>DISCH Laura</v>
      </c>
      <c r="G3" t="s">
        <v>67</v>
      </c>
      <c r="H3">
        <v>2003</v>
      </c>
      <c r="I3" t="s">
        <v>72</v>
      </c>
      <c r="J3" t="s">
        <v>1</v>
      </c>
      <c r="K3" t="s">
        <v>69</v>
      </c>
      <c r="L3">
        <v>1</v>
      </c>
      <c r="M3">
        <v>54.67</v>
      </c>
    </row>
    <row r="4" spans="1:13" x14ac:dyDescent="0.25">
      <c r="A4">
        <v>3</v>
      </c>
      <c r="B4" t="s">
        <v>73</v>
      </c>
      <c r="C4" t="s">
        <v>74</v>
      </c>
      <c r="D4" s="26" t="s">
        <v>301</v>
      </c>
      <c r="E4">
        <v>3</v>
      </c>
      <c r="F4" t="str">
        <f>IFERROR(VLOOKUP(D4,Mädchen!B:B,1,0),"muss noch drauf")</f>
        <v xml:space="preserve">SEIFRITZ Luisa </v>
      </c>
      <c r="G4" t="s">
        <v>67</v>
      </c>
      <c r="H4">
        <v>2002</v>
      </c>
      <c r="I4" t="s">
        <v>72</v>
      </c>
      <c r="J4" t="s">
        <v>75</v>
      </c>
      <c r="K4" t="s">
        <v>69</v>
      </c>
      <c r="L4">
        <v>2</v>
      </c>
      <c r="M4">
        <v>56.14</v>
      </c>
    </row>
    <row r="5" spans="1:13" x14ac:dyDescent="0.25">
      <c r="A5">
        <v>4</v>
      </c>
      <c r="B5" t="s">
        <v>76</v>
      </c>
      <c r="C5" t="s">
        <v>77</v>
      </c>
      <c r="D5" t="str">
        <f t="shared" si="0"/>
        <v>WEILER Electra</v>
      </c>
      <c r="E5">
        <v>4</v>
      </c>
      <c r="F5" t="str">
        <f>IFERROR(VLOOKUP(D5,Mädchen!B:B,1,0),"muss noch drauf")</f>
        <v>WEILER Electra</v>
      </c>
      <c r="G5" t="s">
        <v>67</v>
      </c>
      <c r="H5">
        <v>2005</v>
      </c>
      <c r="I5" t="s">
        <v>68</v>
      </c>
      <c r="J5" t="s">
        <v>12</v>
      </c>
      <c r="K5" t="s">
        <v>69</v>
      </c>
      <c r="L5">
        <v>2</v>
      </c>
      <c r="M5">
        <v>56.22</v>
      </c>
    </row>
    <row r="6" spans="1:13" x14ac:dyDescent="0.25">
      <c r="A6">
        <v>5</v>
      </c>
      <c r="B6" t="s">
        <v>78</v>
      </c>
      <c r="C6" t="s">
        <v>79</v>
      </c>
      <c r="D6" t="str">
        <f t="shared" si="0"/>
        <v>STAHL Sophia</v>
      </c>
      <c r="E6">
        <v>5</v>
      </c>
      <c r="F6" t="str">
        <f>IFERROR(VLOOKUP(D6,Mädchen!B:B,1,0),"muss noch drauf")</f>
        <v>STAHL Sophia</v>
      </c>
      <c r="G6" t="s">
        <v>67</v>
      </c>
      <c r="H6">
        <v>2005</v>
      </c>
      <c r="I6" t="s">
        <v>68</v>
      </c>
      <c r="J6" t="s">
        <v>10</v>
      </c>
      <c r="K6" t="s">
        <v>69</v>
      </c>
      <c r="L6">
        <v>3</v>
      </c>
      <c r="M6">
        <v>56.86</v>
      </c>
    </row>
    <row r="7" spans="1:13" x14ac:dyDescent="0.25">
      <c r="A7">
        <v>6</v>
      </c>
      <c r="B7" t="s">
        <v>80</v>
      </c>
      <c r="C7" t="s">
        <v>81</v>
      </c>
      <c r="D7" t="str">
        <f t="shared" si="0"/>
        <v>SEGER Anna</v>
      </c>
      <c r="E7">
        <v>6</v>
      </c>
      <c r="F7" t="str">
        <f>IFERROR(VLOOKUP(D7,Mädchen!B:B,1,0),"muss noch drauf")</f>
        <v>SEGER Anna</v>
      </c>
      <c r="G7" t="s">
        <v>67</v>
      </c>
      <c r="H7">
        <v>2003</v>
      </c>
      <c r="I7" t="s">
        <v>72</v>
      </c>
      <c r="J7" t="s">
        <v>14</v>
      </c>
      <c r="K7" t="s">
        <v>69</v>
      </c>
      <c r="L7">
        <v>3</v>
      </c>
      <c r="M7">
        <v>57.04</v>
      </c>
    </row>
    <row r="8" spans="1:13" x14ac:dyDescent="0.25">
      <c r="A8">
        <v>7</v>
      </c>
      <c r="B8" t="s">
        <v>82</v>
      </c>
      <c r="C8" t="s">
        <v>83</v>
      </c>
      <c r="D8" t="str">
        <f t="shared" si="0"/>
        <v>HERRMANN Romi</v>
      </c>
      <c r="E8">
        <v>7</v>
      </c>
      <c r="F8" t="str">
        <f>IFERROR(VLOOKUP(D8,Mädchen!B:B,1,0),"muss noch drauf")</f>
        <v>HERRMANN Romi</v>
      </c>
      <c r="G8" t="s">
        <v>67</v>
      </c>
      <c r="H8">
        <v>2006</v>
      </c>
      <c r="I8" t="s">
        <v>84</v>
      </c>
      <c r="J8" t="s">
        <v>26</v>
      </c>
      <c r="K8" t="s">
        <v>69</v>
      </c>
      <c r="L8">
        <v>1</v>
      </c>
      <c r="M8">
        <v>58.29</v>
      </c>
    </row>
    <row r="9" spans="1:13" x14ac:dyDescent="0.25">
      <c r="A9">
        <v>8</v>
      </c>
      <c r="B9" t="s">
        <v>85</v>
      </c>
      <c r="C9" t="s">
        <v>86</v>
      </c>
      <c r="D9" t="str">
        <f t="shared" si="0"/>
        <v>ROSER Lilly</v>
      </c>
      <c r="E9">
        <v>8</v>
      </c>
      <c r="F9" t="str">
        <f>IFERROR(VLOOKUP(D9,Mädchen!B:B,1,0),"muss noch drauf")</f>
        <v>ROSER Lilly</v>
      </c>
      <c r="G9" t="s">
        <v>67</v>
      </c>
      <c r="H9">
        <v>2004</v>
      </c>
      <c r="I9" t="s">
        <v>68</v>
      </c>
      <c r="J9" t="s">
        <v>12</v>
      </c>
      <c r="K9" t="s">
        <v>69</v>
      </c>
      <c r="L9">
        <v>4</v>
      </c>
      <c r="M9">
        <v>58.52</v>
      </c>
    </row>
    <row r="10" spans="1:13" x14ac:dyDescent="0.25">
      <c r="A10">
        <v>9</v>
      </c>
      <c r="B10" t="s">
        <v>82</v>
      </c>
      <c r="C10" t="s">
        <v>87</v>
      </c>
      <c r="D10" t="str">
        <f t="shared" si="0"/>
        <v>HERRMANN Lina</v>
      </c>
      <c r="E10">
        <v>9</v>
      </c>
      <c r="F10" t="str">
        <f>IFERROR(VLOOKUP(D10,Mädchen!B:B,1,0),"muss noch drauf")</f>
        <v>HERRMANN Lina</v>
      </c>
      <c r="G10" t="s">
        <v>67</v>
      </c>
      <c r="H10">
        <v>2005</v>
      </c>
      <c r="I10" t="s">
        <v>68</v>
      </c>
      <c r="J10" t="s">
        <v>26</v>
      </c>
      <c r="K10" t="s">
        <v>69</v>
      </c>
      <c r="L10">
        <v>5</v>
      </c>
      <c r="M10">
        <v>58.78</v>
      </c>
    </row>
    <row r="11" spans="1:13" x14ac:dyDescent="0.25">
      <c r="A11">
        <v>10</v>
      </c>
      <c r="B11" t="s">
        <v>88</v>
      </c>
      <c r="C11" t="s">
        <v>89</v>
      </c>
      <c r="D11" t="str">
        <f>CONCATENATE(B11," ",C11)</f>
        <v>ASAL Leonie</v>
      </c>
      <c r="E11">
        <v>10</v>
      </c>
      <c r="F11" t="str">
        <f>IFERROR(VLOOKUP(D11,Mädchen!B:B,1,0),"muss noch drauf")</f>
        <v>ASAL Leonie</v>
      </c>
      <c r="G11" t="s">
        <v>67</v>
      </c>
      <c r="H11">
        <v>2003</v>
      </c>
      <c r="I11" t="s">
        <v>72</v>
      </c>
      <c r="J11" t="s">
        <v>14</v>
      </c>
      <c r="K11" t="s">
        <v>69</v>
      </c>
      <c r="L11">
        <v>4</v>
      </c>
      <c r="M11">
        <v>58.84</v>
      </c>
    </row>
    <row r="12" spans="1:13" x14ac:dyDescent="0.25">
      <c r="A12">
        <v>11</v>
      </c>
      <c r="B12" t="s">
        <v>90</v>
      </c>
      <c r="C12" t="s">
        <v>87</v>
      </c>
      <c r="D12" t="str">
        <f t="shared" si="0"/>
        <v>RUF Lina</v>
      </c>
      <c r="E12">
        <v>11</v>
      </c>
      <c r="F12" t="str">
        <f>IFERROR(VLOOKUP(D12,Mädchen!B:B,1,0),"muss noch drauf")</f>
        <v>RUF Lina</v>
      </c>
      <c r="G12" t="s">
        <v>67</v>
      </c>
      <c r="H12">
        <v>2004</v>
      </c>
      <c r="I12" t="s">
        <v>68</v>
      </c>
      <c r="J12" t="s">
        <v>1</v>
      </c>
      <c r="K12" t="s">
        <v>69</v>
      </c>
      <c r="L12">
        <v>6</v>
      </c>
      <c r="M12">
        <v>59.47</v>
      </c>
    </row>
    <row r="13" spans="1:13" x14ac:dyDescent="0.25">
      <c r="A13">
        <v>12</v>
      </c>
      <c r="B13" t="s">
        <v>91</v>
      </c>
      <c r="C13" t="s">
        <v>92</v>
      </c>
      <c r="D13" t="str">
        <f t="shared" si="0"/>
        <v>SCHWIETALE Ann-Katrin</v>
      </c>
      <c r="E13">
        <v>12</v>
      </c>
      <c r="F13" t="str">
        <f>IFERROR(VLOOKUP(D13,Mädchen!B:B,1,0),"muss noch drauf")</f>
        <v>SCHWIETALE Ann-Katrin</v>
      </c>
      <c r="G13" t="s">
        <v>67</v>
      </c>
      <c r="H13">
        <v>2003</v>
      </c>
      <c r="I13" t="s">
        <v>72</v>
      </c>
      <c r="J13" t="s">
        <v>22</v>
      </c>
      <c r="K13" t="s">
        <v>69</v>
      </c>
      <c r="L13">
        <v>5</v>
      </c>
      <c r="M13">
        <v>59.52</v>
      </c>
    </row>
    <row r="14" spans="1:13" x14ac:dyDescent="0.25">
      <c r="A14">
        <v>13</v>
      </c>
      <c r="B14" t="s">
        <v>93</v>
      </c>
      <c r="C14" t="s">
        <v>94</v>
      </c>
      <c r="D14" t="str">
        <f t="shared" si="0"/>
        <v>KRÄMER Paula</v>
      </c>
      <c r="E14">
        <v>13</v>
      </c>
      <c r="F14" t="str">
        <f>IFERROR(VLOOKUP(D14,Mädchen!B:B,1,0),"muss noch drauf")</f>
        <v>KRÄMER Paula</v>
      </c>
      <c r="G14" t="s">
        <v>67</v>
      </c>
      <c r="H14">
        <v>2004</v>
      </c>
      <c r="I14" t="s">
        <v>68</v>
      </c>
      <c r="J14" t="s">
        <v>40</v>
      </c>
      <c r="K14" t="s">
        <v>69</v>
      </c>
      <c r="L14">
        <v>7</v>
      </c>
      <c r="M14" s="3">
        <v>6.9884259259259259E-4</v>
      </c>
    </row>
    <row r="15" spans="1:13" x14ac:dyDescent="0.25">
      <c r="A15">
        <v>14</v>
      </c>
      <c r="B15" t="s">
        <v>95</v>
      </c>
      <c r="C15" t="s">
        <v>96</v>
      </c>
      <c r="D15" t="str">
        <f t="shared" si="0"/>
        <v>JEHLE Lena</v>
      </c>
      <c r="E15">
        <v>14</v>
      </c>
      <c r="F15" t="str">
        <f>IFERROR(VLOOKUP(D15,Mädchen!B:B,1,0),"muss noch drauf")</f>
        <v>JEHLE Lena</v>
      </c>
      <c r="G15" t="s">
        <v>67</v>
      </c>
      <c r="H15">
        <v>2007</v>
      </c>
      <c r="I15" t="s">
        <v>84</v>
      </c>
      <c r="J15" t="s">
        <v>20</v>
      </c>
      <c r="K15" t="s">
        <v>69</v>
      </c>
      <c r="L15">
        <v>2</v>
      </c>
      <c r="M15" s="3">
        <v>7.086805555555556E-4</v>
      </c>
    </row>
    <row r="16" spans="1:13" x14ac:dyDescent="0.25">
      <c r="A16">
        <v>15</v>
      </c>
      <c r="B16" t="s">
        <v>97</v>
      </c>
      <c r="C16" t="s">
        <v>98</v>
      </c>
      <c r="D16" t="str">
        <f t="shared" si="0"/>
        <v>BÜSSING Nele</v>
      </c>
      <c r="E16">
        <v>15</v>
      </c>
      <c r="F16" t="str">
        <f>IFERROR(VLOOKUP(D16,Mädchen!B:B,1,0),"muss noch drauf")</f>
        <v>BÜSSING Nele</v>
      </c>
      <c r="G16" t="s">
        <v>67</v>
      </c>
      <c r="H16">
        <v>2006</v>
      </c>
      <c r="I16" t="s">
        <v>84</v>
      </c>
      <c r="J16" t="s">
        <v>28</v>
      </c>
      <c r="K16" t="s">
        <v>69</v>
      </c>
      <c r="L16">
        <v>3</v>
      </c>
      <c r="M16" s="3">
        <v>7.1018518518518512E-4</v>
      </c>
    </row>
    <row r="17" spans="1:13" x14ac:dyDescent="0.25">
      <c r="A17">
        <v>16</v>
      </c>
      <c r="B17" t="s">
        <v>99</v>
      </c>
      <c r="C17" t="s">
        <v>100</v>
      </c>
      <c r="D17" t="str">
        <f t="shared" si="0"/>
        <v>HOLZ Ronja</v>
      </c>
      <c r="E17">
        <v>16</v>
      </c>
      <c r="F17" t="str">
        <f>IFERROR(VLOOKUP(D17,Mädchen!B:B,1,0),"muss noch drauf")</f>
        <v>HOLZ Ronja</v>
      </c>
      <c r="G17" t="s">
        <v>67</v>
      </c>
      <c r="H17">
        <v>2003</v>
      </c>
      <c r="I17" t="s">
        <v>72</v>
      </c>
      <c r="J17" t="s">
        <v>28</v>
      </c>
      <c r="K17" t="s">
        <v>69</v>
      </c>
      <c r="L17">
        <v>6</v>
      </c>
      <c r="M17" s="3">
        <v>7.1956018518518517E-4</v>
      </c>
    </row>
    <row r="18" spans="1:13" x14ac:dyDescent="0.25">
      <c r="A18">
        <v>17</v>
      </c>
      <c r="B18" t="s">
        <v>101</v>
      </c>
      <c r="C18" t="s">
        <v>102</v>
      </c>
      <c r="D18" t="str">
        <f t="shared" si="0"/>
        <v>KOCH Johanna</v>
      </c>
      <c r="E18">
        <v>17</v>
      </c>
      <c r="F18" t="str">
        <f>IFERROR(VLOOKUP(D18,Mädchen!B:B,1,0),"muss noch drauf")</f>
        <v>KOCH Johanna</v>
      </c>
      <c r="G18" t="s">
        <v>67</v>
      </c>
      <c r="H18">
        <v>2007</v>
      </c>
      <c r="I18" t="s">
        <v>84</v>
      </c>
      <c r="J18" t="s">
        <v>28</v>
      </c>
      <c r="K18" t="s">
        <v>69</v>
      </c>
      <c r="L18">
        <v>4</v>
      </c>
      <c r="M18" s="3">
        <v>7.243055555555554E-4</v>
      </c>
    </row>
    <row r="19" spans="1:13" x14ac:dyDescent="0.25">
      <c r="A19">
        <v>18</v>
      </c>
      <c r="B19" t="s">
        <v>103</v>
      </c>
      <c r="C19" t="s">
        <v>104</v>
      </c>
      <c r="D19" t="str">
        <f t="shared" si="0"/>
        <v>DAUN Emma</v>
      </c>
      <c r="E19">
        <v>18</v>
      </c>
      <c r="F19" t="str">
        <f>IFERROR(VLOOKUP(D19,Mädchen!B:B,1,0),"muss noch drauf")</f>
        <v>DAUN Emma</v>
      </c>
      <c r="G19" t="s">
        <v>67</v>
      </c>
      <c r="H19">
        <v>2004</v>
      </c>
      <c r="I19" t="s">
        <v>68</v>
      </c>
      <c r="J19" t="s">
        <v>28</v>
      </c>
      <c r="K19" t="s">
        <v>69</v>
      </c>
      <c r="L19">
        <v>8</v>
      </c>
      <c r="M19" s="3">
        <v>7.256944444444445E-4</v>
      </c>
    </row>
    <row r="20" spans="1:13" x14ac:dyDescent="0.25">
      <c r="A20">
        <v>19</v>
      </c>
      <c r="B20" t="s">
        <v>97</v>
      </c>
      <c r="C20" t="s">
        <v>105</v>
      </c>
      <c r="D20" t="str">
        <f t="shared" si="0"/>
        <v>BÜSSING Jule</v>
      </c>
      <c r="E20">
        <v>19</v>
      </c>
      <c r="F20" t="str">
        <f>IFERROR(VLOOKUP(D20,Mädchen!B:B,1,0),"muss noch drauf")</f>
        <v>BÜSSING Jule</v>
      </c>
      <c r="G20" t="s">
        <v>67</v>
      </c>
      <c r="H20">
        <v>2008</v>
      </c>
      <c r="I20" t="s">
        <v>106</v>
      </c>
      <c r="J20" t="s">
        <v>28</v>
      </c>
      <c r="K20" t="s">
        <v>69</v>
      </c>
      <c r="L20">
        <v>1</v>
      </c>
      <c r="M20" s="3">
        <v>7.3692129629629628E-4</v>
      </c>
    </row>
    <row r="21" spans="1:13" x14ac:dyDescent="0.25">
      <c r="A21">
        <v>20</v>
      </c>
      <c r="B21" t="s">
        <v>107</v>
      </c>
      <c r="C21" t="s">
        <v>96</v>
      </c>
      <c r="D21" t="str">
        <f t="shared" si="0"/>
        <v>BUTZ Lena</v>
      </c>
      <c r="E21">
        <v>20</v>
      </c>
      <c r="F21" t="str">
        <f>IFERROR(VLOOKUP(D21,Mädchen!B:B,1,0),"muss noch drauf")</f>
        <v>BUTZ Lena</v>
      </c>
      <c r="G21" t="s">
        <v>67</v>
      </c>
      <c r="H21">
        <v>2004</v>
      </c>
      <c r="I21" t="s">
        <v>68</v>
      </c>
      <c r="J21" t="s">
        <v>108</v>
      </c>
      <c r="K21" t="s">
        <v>69</v>
      </c>
      <c r="L21">
        <v>9</v>
      </c>
      <c r="M21" s="3">
        <v>7.3831018518518516E-4</v>
      </c>
    </row>
    <row r="22" spans="1:13" x14ac:dyDescent="0.25">
      <c r="A22">
        <v>21</v>
      </c>
      <c r="B22" t="s">
        <v>109</v>
      </c>
      <c r="C22" t="s">
        <v>110</v>
      </c>
      <c r="D22" t="str">
        <f t="shared" si="0"/>
        <v>MEHLTRETTER Emily</v>
      </c>
      <c r="E22">
        <v>21</v>
      </c>
      <c r="F22" t="str">
        <f>IFERROR(VLOOKUP(D22,Mädchen!B:B,1,0),"muss noch drauf")</f>
        <v>MEHLTRETTER Emily</v>
      </c>
      <c r="G22" t="s">
        <v>67</v>
      </c>
      <c r="H22">
        <v>2009</v>
      </c>
      <c r="I22" t="s">
        <v>106</v>
      </c>
      <c r="J22" t="s">
        <v>8</v>
      </c>
      <c r="K22" t="s">
        <v>69</v>
      </c>
      <c r="L22">
        <v>2</v>
      </c>
      <c r="M22" s="3">
        <v>7.4895833333333336E-4</v>
      </c>
    </row>
    <row r="23" spans="1:13" x14ac:dyDescent="0.25">
      <c r="A23">
        <v>22</v>
      </c>
      <c r="B23" t="s">
        <v>107</v>
      </c>
      <c r="C23" t="s">
        <v>81</v>
      </c>
      <c r="D23" t="str">
        <f t="shared" si="0"/>
        <v>BUTZ Anna</v>
      </c>
      <c r="E23">
        <v>22</v>
      </c>
      <c r="F23" t="str">
        <f>IFERROR(VLOOKUP(D23,Mädchen!B:B,1,0),"muss noch drauf")</f>
        <v>BUTZ Anna</v>
      </c>
      <c r="G23" t="s">
        <v>67</v>
      </c>
      <c r="H23">
        <v>2003</v>
      </c>
      <c r="I23" t="s">
        <v>72</v>
      </c>
      <c r="J23" t="s">
        <v>108</v>
      </c>
      <c r="K23" t="s">
        <v>69</v>
      </c>
      <c r="L23">
        <v>7</v>
      </c>
      <c r="M23" s="3">
        <v>7.5173611111111112E-4</v>
      </c>
    </row>
    <row r="24" spans="1:13" x14ac:dyDescent="0.25">
      <c r="A24">
        <v>23</v>
      </c>
      <c r="B24" t="s">
        <v>111</v>
      </c>
      <c r="C24" t="s">
        <v>112</v>
      </c>
      <c r="D24" t="str">
        <f t="shared" si="0"/>
        <v>HÖCHT Eva</v>
      </c>
      <c r="E24">
        <v>23</v>
      </c>
      <c r="F24" t="str">
        <f>IFERROR(VLOOKUP(D24,Mädchen!B:B,1,0),"muss noch drauf")</f>
        <v>HÖCHT Eva</v>
      </c>
      <c r="G24" t="s">
        <v>67</v>
      </c>
      <c r="H24">
        <v>2009</v>
      </c>
      <c r="I24" t="s">
        <v>106</v>
      </c>
      <c r="J24" t="s">
        <v>32</v>
      </c>
      <c r="K24" t="s">
        <v>69</v>
      </c>
      <c r="L24">
        <v>3</v>
      </c>
      <c r="M24" s="3">
        <v>7.6678240740740743E-4</v>
      </c>
    </row>
    <row r="25" spans="1:13" x14ac:dyDescent="0.25">
      <c r="A25">
        <v>24</v>
      </c>
      <c r="B25" t="s">
        <v>113</v>
      </c>
      <c r="C25" t="s">
        <v>102</v>
      </c>
      <c r="D25" t="str">
        <f t="shared" si="0"/>
        <v>HEUBLING Johanna</v>
      </c>
      <c r="E25">
        <v>24</v>
      </c>
      <c r="F25" t="str">
        <f>IFERROR(VLOOKUP(D25,Mädchen!B:B,1,0),"muss noch drauf")</f>
        <v>HEUBLING Johanna</v>
      </c>
      <c r="G25" t="s">
        <v>67</v>
      </c>
      <c r="H25">
        <v>2007</v>
      </c>
      <c r="I25" t="s">
        <v>84</v>
      </c>
      <c r="J25" t="s">
        <v>32</v>
      </c>
      <c r="K25" t="s">
        <v>69</v>
      </c>
      <c r="L25">
        <v>5</v>
      </c>
      <c r="M25" s="3">
        <v>7.7349537037037024E-4</v>
      </c>
    </row>
    <row r="26" spans="1:13" x14ac:dyDescent="0.25">
      <c r="A26">
        <v>25</v>
      </c>
      <c r="B26" t="s">
        <v>114</v>
      </c>
      <c r="C26" t="s">
        <v>115</v>
      </c>
      <c r="D26" t="str">
        <f t="shared" si="0"/>
        <v>MANGLER Finja</v>
      </c>
      <c r="E26">
        <v>25</v>
      </c>
      <c r="F26" t="str">
        <f>IFERROR(VLOOKUP(D26,Mädchen!B:B,1,0),"muss noch drauf")</f>
        <v>MANGLER Finja</v>
      </c>
      <c r="G26" t="s">
        <v>67</v>
      </c>
      <c r="H26">
        <v>2006</v>
      </c>
      <c r="I26" t="s">
        <v>84</v>
      </c>
      <c r="J26" t="s">
        <v>4</v>
      </c>
      <c r="K26" t="s">
        <v>69</v>
      </c>
      <c r="L26">
        <v>6</v>
      </c>
      <c r="M26" s="3">
        <v>7.782407407407408E-4</v>
      </c>
    </row>
    <row r="27" spans="1:13" x14ac:dyDescent="0.25">
      <c r="A27">
        <v>26</v>
      </c>
      <c r="B27" t="s">
        <v>116</v>
      </c>
      <c r="C27" t="s">
        <v>117</v>
      </c>
      <c r="D27" t="str">
        <f t="shared" si="0"/>
        <v>RIEHLE Nelli</v>
      </c>
      <c r="E27">
        <v>26</v>
      </c>
      <c r="F27" t="str">
        <f>IFERROR(VLOOKUP(D27,Mädchen!B:B,1,0),"muss noch drauf")</f>
        <v>RIEHLE Nelli</v>
      </c>
      <c r="G27" t="s">
        <v>67</v>
      </c>
      <c r="H27">
        <v>2005</v>
      </c>
      <c r="I27" t="s">
        <v>68</v>
      </c>
      <c r="J27" t="s">
        <v>40</v>
      </c>
      <c r="K27" t="s">
        <v>69</v>
      </c>
      <c r="L27">
        <v>10</v>
      </c>
      <c r="M27" s="3">
        <v>7.8067129629629634E-4</v>
      </c>
    </row>
    <row r="28" spans="1:13" x14ac:dyDescent="0.25">
      <c r="A28">
        <v>27</v>
      </c>
      <c r="B28" t="s">
        <v>118</v>
      </c>
      <c r="C28" t="s">
        <v>119</v>
      </c>
      <c r="D28" t="str">
        <f t="shared" si="0"/>
        <v>KIEFER Sabrina</v>
      </c>
      <c r="E28">
        <v>27</v>
      </c>
      <c r="F28" t="str">
        <f>IFERROR(VLOOKUP(D28,Mädchen!B:B,1,0),"muss noch drauf")</f>
        <v>KIEFER Sabrina</v>
      </c>
      <c r="G28" t="s">
        <v>67</v>
      </c>
      <c r="H28">
        <v>2002</v>
      </c>
      <c r="I28" t="s">
        <v>72</v>
      </c>
      <c r="J28" t="s">
        <v>45</v>
      </c>
      <c r="K28" t="s">
        <v>69</v>
      </c>
      <c r="L28">
        <v>8</v>
      </c>
      <c r="M28" s="3">
        <v>7.9629629629629636E-4</v>
      </c>
    </row>
    <row r="29" spans="1:13" x14ac:dyDescent="0.25">
      <c r="A29">
        <v>28</v>
      </c>
      <c r="B29" t="s">
        <v>120</v>
      </c>
      <c r="C29" t="s">
        <v>121</v>
      </c>
      <c r="D29" t="str">
        <f t="shared" si="0"/>
        <v>MUNO Emilia</v>
      </c>
      <c r="E29">
        <v>28</v>
      </c>
      <c r="F29" t="str">
        <f>IFERROR(VLOOKUP(D29,Mädchen!B:B,1,0),"muss noch drauf")</f>
        <v>muss noch drauf</v>
      </c>
      <c r="G29" t="s">
        <v>67</v>
      </c>
      <c r="H29">
        <v>2007</v>
      </c>
      <c r="I29" t="s">
        <v>84</v>
      </c>
      <c r="J29" t="s">
        <v>28</v>
      </c>
      <c r="K29" t="s">
        <v>69</v>
      </c>
      <c r="L29">
        <v>7</v>
      </c>
      <c r="M29" s="3">
        <v>8.0370370370370372E-4</v>
      </c>
    </row>
    <row r="30" spans="1:13" x14ac:dyDescent="0.25">
      <c r="A30">
        <v>29</v>
      </c>
      <c r="B30" t="s">
        <v>120</v>
      </c>
      <c r="C30" t="s">
        <v>122</v>
      </c>
      <c r="D30" t="str">
        <f t="shared" si="0"/>
        <v>MUNO Hanna</v>
      </c>
      <c r="E30">
        <v>29</v>
      </c>
      <c r="F30" t="str">
        <f>IFERROR(VLOOKUP(D30,Mädchen!B:B,1,0),"muss noch drauf")</f>
        <v>MUNO Hanna</v>
      </c>
      <c r="G30" t="s">
        <v>67</v>
      </c>
      <c r="H30">
        <v>2007</v>
      </c>
      <c r="I30" t="s">
        <v>84</v>
      </c>
      <c r="J30" t="s">
        <v>28</v>
      </c>
      <c r="K30" t="s">
        <v>69</v>
      </c>
      <c r="L30">
        <v>8</v>
      </c>
      <c r="M30" s="3">
        <v>8.12037037037037E-4</v>
      </c>
    </row>
    <row r="31" spans="1:13" x14ac:dyDescent="0.25">
      <c r="A31">
        <v>30</v>
      </c>
      <c r="B31" t="s">
        <v>123</v>
      </c>
      <c r="C31" t="s">
        <v>124</v>
      </c>
      <c r="D31" t="str">
        <f t="shared" si="0"/>
        <v>MUTTER Madeleine</v>
      </c>
      <c r="E31">
        <v>30</v>
      </c>
      <c r="F31" t="str">
        <f>IFERROR(VLOOKUP(D31,Mädchen!B:B,1,0),"muss noch drauf")</f>
        <v>MUTTER Madeleine</v>
      </c>
      <c r="G31" t="s">
        <v>67</v>
      </c>
      <c r="H31">
        <v>2010</v>
      </c>
      <c r="I31" t="s">
        <v>125</v>
      </c>
      <c r="J31" t="s">
        <v>28</v>
      </c>
      <c r="K31" t="s">
        <v>69</v>
      </c>
      <c r="L31">
        <v>1</v>
      </c>
      <c r="M31" s="3">
        <v>8.1956018518518521E-4</v>
      </c>
    </row>
    <row r="32" spans="1:13" x14ac:dyDescent="0.25">
      <c r="A32">
        <v>31</v>
      </c>
      <c r="B32" t="s">
        <v>126</v>
      </c>
      <c r="C32" t="s">
        <v>127</v>
      </c>
      <c r="D32" t="str">
        <f t="shared" si="0"/>
        <v>STUTZ Matidia</v>
      </c>
      <c r="E32">
        <v>31</v>
      </c>
      <c r="F32" t="str">
        <f>IFERROR(VLOOKUP(D32,Mädchen!B:B,1,0),"muss noch drauf")</f>
        <v>muss noch drauf</v>
      </c>
      <c r="G32" t="s">
        <v>67</v>
      </c>
      <c r="H32">
        <v>2007</v>
      </c>
      <c r="I32" t="s">
        <v>84</v>
      </c>
      <c r="J32" t="s">
        <v>22</v>
      </c>
      <c r="K32" t="s">
        <v>69</v>
      </c>
      <c r="L32">
        <v>9</v>
      </c>
      <c r="M32" s="3">
        <v>8.3738425925925918E-4</v>
      </c>
    </row>
    <row r="33" spans="1:13" x14ac:dyDescent="0.25">
      <c r="A33">
        <v>32</v>
      </c>
      <c r="B33" t="s">
        <v>128</v>
      </c>
      <c r="C33" t="s">
        <v>129</v>
      </c>
      <c r="D33" t="str">
        <f t="shared" si="0"/>
        <v>STOISSER Marla</v>
      </c>
      <c r="E33">
        <v>32</v>
      </c>
      <c r="F33" t="str">
        <f>IFERROR(VLOOKUP(D33,Mädchen!B:B,1,0),"muss noch drauf")</f>
        <v>muss noch drauf</v>
      </c>
      <c r="G33" t="s">
        <v>67</v>
      </c>
      <c r="H33">
        <v>2007</v>
      </c>
      <c r="I33" t="s">
        <v>84</v>
      </c>
      <c r="J33" t="s">
        <v>20</v>
      </c>
      <c r="K33" t="s">
        <v>69</v>
      </c>
      <c r="L33">
        <v>10</v>
      </c>
      <c r="M33" s="3">
        <v>8.4317129629629629E-4</v>
      </c>
    </row>
    <row r="34" spans="1:13" x14ac:dyDescent="0.25">
      <c r="A34">
        <v>33</v>
      </c>
      <c r="B34" t="s">
        <v>130</v>
      </c>
      <c r="C34" t="s">
        <v>131</v>
      </c>
      <c r="D34" t="str">
        <f t="shared" si="0"/>
        <v>SCHIRM Felicitas</v>
      </c>
      <c r="E34">
        <v>33</v>
      </c>
      <c r="F34" t="str">
        <f>IFERROR(VLOOKUP(D34,Mädchen!B:B,1,0),"muss noch drauf")</f>
        <v>muss noch drauf</v>
      </c>
      <c r="G34" t="s">
        <v>67</v>
      </c>
      <c r="H34">
        <v>2006</v>
      </c>
      <c r="I34" t="s">
        <v>84</v>
      </c>
      <c r="J34" t="s">
        <v>43</v>
      </c>
      <c r="K34" t="s">
        <v>69</v>
      </c>
      <c r="L34">
        <v>11</v>
      </c>
      <c r="M34" s="3">
        <v>8.6423611111111109E-4</v>
      </c>
    </row>
    <row r="35" spans="1:13" x14ac:dyDescent="0.25">
      <c r="A35">
        <v>34</v>
      </c>
      <c r="B35" t="s">
        <v>113</v>
      </c>
      <c r="C35" t="s">
        <v>132</v>
      </c>
      <c r="D35" t="str">
        <f t="shared" si="0"/>
        <v>HEUBLING Luise</v>
      </c>
      <c r="E35">
        <v>34</v>
      </c>
      <c r="F35" t="str">
        <f>IFERROR(VLOOKUP(D35,Mädchen!B:B,1,0),"muss noch drauf")</f>
        <v>muss noch drauf</v>
      </c>
      <c r="G35" t="s">
        <v>67</v>
      </c>
      <c r="H35">
        <v>2009</v>
      </c>
      <c r="I35" t="s">
        <v>106</v>
      </c>
      <c r="J35" t="s">
        <v>32</v>
      </c>
      <c r="K35" t="s">
        <v>69</v>
      </c>
      <c r="L35">
        <v>4</v>
      </c>
      <c r="M35" s="3">
        <v>8.8113425925925913E-4</v>
      </c>
    </row>
    <row r="36" spans="1:13" x14ac:dyDescent="0.25">
      <c r="A36">
        <v>35</v>
      </c>
      <c r="B36" t="s">
        <v>133</v>
      </c>
      <c r="C36" t="s">
        <v>134</v>
      </c>
      <c r="D36" t="str">
        <f t="shared" si="0"/>
        <v>HIMMELSBACH Sarah</v>
      </c>
      <c r="E36">
        <v>35</v>
      </c>
      <c r="F36" t="str">
        <f>IFERROR(VLOOKUP(D36,Mädchen!B:B,1,0),"muss noch drauf")</f>
        <v>muss noch drauf</v>
      </c>
      <c r="G36" t="s">
        <v>67</v>
      </c>
      <c r="H36">
        <v>2009</v>
      </c>
      <c r="I36" t="s">
        <v>106</v>
      </c>
      <c r="J36" t="s">
        <v>40</v>
      </c>
      <c r="K36" t="s">
        <v>69</v>
      </c>
      <c r="L36">
        <v>5</v>
      </c>
      <c r="M36" s="3">
        <v>8.8182870370370368E-4</v>
      </c>
    </row>
    <row r="37" spans="1:13" x14ac:dyDescent="0.25">
      <c r="A37">
        <v>36</v>
      </c>
      <c r="B37" t="s">
        <v>135</v>
      </c>
      <c r="C37" t="s">
        <v>96</v>
      </c>
      <c r="D37" t="str">
        <f t="shared" si="0"/>
        <v>HIERHOLZER Lena</v>
      </c>
      <c r="E37">
        <v>36</v>
      </c>
      <c r="F37" t="str">
        <f>IFERROR(VLOOKUP(D37,Mädchen!B:B,1,0),"muss noch drauf")</f>
        <v>muss noch drauf</v>
      </c>
      <c r="G37" t="s">
        <v>67</v>
      </c>
      <c r="H37">
        <v>2008</v>
      </c>
      <c r="I37" t="s">
        <v>106</v>
      </c>
      <c r="J37" t="s">
        <v>20</v>
      </c>
      <c r="K37" t="s">
        <v>69</v>
      </c>
      <c r="L37">
        <v>6</v>
      </c>
      <c r="M37" s="3">
        <v>8.8460648148148144E-4</v>
      </c>
    </row>
    <row r="38" spans="1:13" x14ac:dyDescent="0.25">
      <c r="A38">
        <v>37</v>
      </c>
      <c r="B38" t="s">
        <v>136</v>
      </c>
      <c r="C38" t="s">
        <v>137</v>
      </c>
      <c r="D38" t="str">
        <f t="shared" si="0"/>
        <v>RIESTERER Cora</v>
      </c>
      <c r="E38">
        <v>37</v>
      </c>
      <c r="F38" t="str">
        <f>IFERROR(VLOOKUP(D38,Mädchen!B:B,1,0),"muss noch drauf")</f>
        <v>RIESTERER Cora</v>
      </c>
      <c r="G38" t="s">
        <v>67</v>
      </c>
      <c r="H38">
        <v>2003</v>
      </c>
      <c r="I38" t="s">
        <v>72</v>
      </c>
      <c r="J38" t="s">
        <v>43</v>
      </c>
      <c r="K38" t="s">
        <v>69</v>
      </c>
      <c r="L38">
        <v>9</v>
      </c>
      <c r="M38" s="3">
        <v>9.1504629629629629E-4</v>
      </c>
    </row>
    <row r="39" spans="1:13" x14ac:dyDescent="0.25">
      <c r="A39">
        <v>38</v>
      </c>
      <c r="B39" t="s">
        <v>138</v>
      </c>
      <c r="C39" t="s">
        <v>139</v>
      </c>
      <c r="D39" t="str">
        <f t="shared" si="0"/>
        <v>STRITTMATTER Marie</v>
      </c>
      <c r="E39">
        <v>38</v>
      </c>
      <c r="F39" t="str">
        <f>IFERROR(VLOOKUP(D39,Mädchen!B:B,1,0),"muss noch drauf")</f>
        <v>muss noch drauf</v>
      </c>
      <c r="G39" t="s">
        <v>67</v>
      </c>
      <c r="H39">
        <v>2004</v>
      </c>
      <c r="I39" t="s">
        <v>68</v>
      </c>
      <c r="J39" t="s">
        <v>17</v>
      </c>
      <c r="K39" t="s">
        <v>69</v>
      </c>
      <c r="L39">
        <v>11</v>
      </c>
      <c r="M39" s="3">
        <v>9.2696759259259251E-4</v>
      </c>
    </row>
    <row r="40" spans="1:13" x14ac:dyDescent="0.25">
      <c r="A40">
        <v>39</v>
      </c>
      <c r="B40" t="s">
        <v>140</v>
      </c>
      <c r="C40" t="s">
        <v>79</v>
      </c>
      <c r="D40" t="str">
        <f t="shared" si="0"/>
        <v>BLÄSI Sophia</v>
      </c>
      <c r="E40">
        <v>39</v>
      </c>
      <c r="F40" t="str">
        <f>IFERROR(VLOOKUP(D40,Mädchen!B:B,1,0),"muss noch drauf")</f>
        <v>muss noch drauf</v>
      </c>
      <c r="G40" t="s">
        <v>67</v>
      </c>
      <c r="H40">
        <v>2009</v>
      </c>
      <c r="I40" t="s">
        <v>106</v>
      </c>
      <c r="J40" t="s">
        <v>22</v>
      </c>
      <c r="K40" t="s">
        <v>69</v>
      </c>
      <c r="L40">
        <v>7</v>
      </c>
      <c r="M40" s="3">
        <v>9.6643518518518519E-4</v>
      </c>
    </row>
    <row r="41" spans="1:13" x14ac:dyDescent="0.25">
      <c r="A41">
        <v>40</v>
      </c>
      <c r="B41" t="s">
        <v>141</v>
      </c>
      <c r="C41" t="s">
        <v>142</v>
      </c>
      <c r="D41" t="str">
        <f t="shared" si="0"/>
        <v>FRANZ Valerie</v>
      </c>
      <c r="E41">
        <v>40</v>
      </c>
      <c r="F41" t="str">
        <f>IFERROR(VLOOKUP(D41,Mädchen!B:B,1,0),"muss noch drauf")</f>
        <v>muss noch drauf</v>
      </c>
      <c r="G41" t="s">
        <v>67</v>
      </c>
      <c r="H41">
        <v>2008</v>
      </c>
      <c r="I41" t="s">
        <v>106</v>
      </c>
      <c r="J41" t="s">
        <v>43</v>
      </c>
      <c r="K41" t="s">
        <v>69</v>
      </c>
      <c r="L41">
        <v>8</v>
      </c>
      <c r="M41" s="3">
        <v>9.6666666666666656E-4</v>
      </c>
    </row>
    <row r="42" spans="1:13" x14ac:dyDescent="0.25">
      <c r="A42">
        <v>41</v>
      </c>
      <c r="B42" t="s">
        <v>143</v>
      </c>
      <c r="C42" t="s">
        <v>139</v>
      </c>
      <c r="D42" t="str">
        <f t="shared" si="0"/>
        <v>DIMKE Marie</v>
      </c>
      <c r="E42">
        <v>41</v>
      </c>
      <c r="F42" t="str">
        <f>IFERROR(VLOOKUP(D42,Mädchen!B:B,1,0),"muss noch drauf")</f>
        <v>muss noch drauf</v>
      </c>
      <c r="G42" t="s">
        <v>67</v>
      </c>
      <c r="H42">
        <v>2011</v>
      </c>
      <c r="I42" t="s">
        <v>125</v>
      </c>
      <c r="J42" t="s">
        <v>17</v>
      </c>
      <c r="K42" t="s">
        <v>69</v>
      </c>
      <c r="L42">
        <v>2</v>
      </c>
      <c r="M42" s="3">
        <v>9.990740740740741E-4</v>
      </c>
    </row>
    <row r="43" spans="1:13" x14ac:dyDescent="0.25">
      <c r="A43">
        <v>42</v>
      </c>
      <c r="B43" t="s">
        <v>65</v>
      </c>
      <c r="C43" t="s">
        <v>144</v>
      </c>
      <c r="D43" t="str">
        <f t="shared" si="0"/>
        <v>KIMPEL Helene</v>
      </c>
      <c r="E43">
        <v>42</v>
      </c>
      <c r="F43" t="str">
        <f>IFERROR(VLOOKUP(D43,Mädchen!B:B,1,0),"muss noch drauf")</f>
        <v>muss noch drauf</v>
      </c>
      <c r="G43" t="s">
        <v>67</v>
      </c>
      <c r="H43">
        <v>2011</v>
      </c>
      <c r="I43" t="s">
        <v>125</v>
      </c>
      <c r="J43" t="s">
        <v>6</v>
      </c>
      <c r="K43" t="s">
        <v>69</v>
      </c>
      <c r="L43">
        <v>3</v>
      </c>
      <c r="M43" s="3">
        <v>1.1703703703703704E-3</v>
      </c>
    </row>
    <row r="44" spans="1:13" x14ac:dyDescent="0.25">
      <c r="A44">
        <v>43</v>
      </c>
      <c r="B44" t="s">
        <v>101</v>
      </c>
      <c r="C44" t="s">
        <v>145</v>
      </c>
      <c r="D44" t="str">
        <f t="shared" si="0"/>
        <v>KOCH Katharina</v>
      </c>
      <c r="E44">
        <v>43</v>
      </c>
      <c r="F44" t="str">
        <f>IFERROR(VLOOKUP(D44,Mädchen!B:B,1,0),"muss noch drauf")</f>
        <v>KOCH Katharina</v>
      </c>
      <c r="G44" t="s">
        <v>67</v>
      </c>
      <c r="H44">
        <v>2005</v>
      </c>
      <c r="I44" t="s">
        <v>68</v>
      </c>
      <c r="J44" t="s">
        <v>28</v>
      </c>
      <c r="K44" t="s">
        <v>69</v>
      </c>
      <c r="L44">
        <v>12</v>
      </c>
      <c r="M44" s="3">
        <v>1.2057870370370371E-3</v>
      </c>
    </row>
    <row r="47" spans="1:13" x14ac:dyDescent="0.25">
      <c r="B47" t="s">
        <v>65</v>
      </c>
      <c r="C47" t="s">
        <v>146</v>
      </c>
      <c r="G47" t="s">
        <v>147</v>
      </c>
      <c r="H47">
        <v>2006</v>
      </c>
      <c r="I47" t="s">
        <v>148</v>
      </c>
      <c r="J47" t="s">
        <v>6</v>
      </c>
      <c r="K47" t="s">
        <v>69</v>
      </c>
      <c r="L47">
        <v>1</v>
      </c>
      <c r="M47">
        <v>54.48</v>
      </c>
    </row>
    <row r="48" spans="1:13" x14ac:dyDescent="0.25">
      <c r="B48" t="s">
        <v>149</v>
      </c>
      <c r="C48" t="s">
        <v>150</v>
      </c>
      <c r="G48" t="s">
        <v>147</v>
      </c>
      <c r="H48">
        <v>2003</v>
      </c>
      <c r="I48" t="s">
        <v>151</v>
      </c>
      <c r="J48" t="s">
        <v>8</v>
      </c>
      <c r="K48" t="s">
        <v>69</v>
      </c>
      <c r="L48">
        <v>1</v>
      </c>
      <c r="M48">
        <v>55.44</v>
      </c>
    </row>
    <row r="49" spans="2:13" x14ac:dyDescent="0.25">
      <c r="B49" t="s">
        <v>141</v>
      </c>
      <c r="C49" t="s">
        <v>152</v>
      </c>
      <c r="G49" t="s">
        <v>147</v>
      </c>
      <c r="H49">
        <v>2004</v>
      </c>
      <c r="I49" t="s">
        <v>153</v>
      </c>
      <c r="J49" t="s">
        <v>43</v>
      </c>
      <c r="K49" t="s">
        <v>69</v>
      </c>
      <c r="L49">
        <v>1</v>
      </c>
      <c r="M49">
        <v>55.56</v>
      </c>
    </row>
    <row r="50" spans="2:13" x14ac:dyDescent="0.25">
      <c r="B50" t="s">
        <v>154</v>
      </c>
      <c r="C50" t="s">
        <v>155</v>
      </c>
      <c r="G50" t="s">
        <v>147</v>
      </c>
      <c r="H50">
        <v>2002</v>
      </c>
      <c r="I50" t="s">
        <v>151</v>
      </c>
      <c r="J50" t="s">
        <v>12</v>
      </c>
      <c r="K50" t="s">
        <v>69</v>
      </c>
      <c r="L50">
        <v>2</v>
      </c>
      <c r="M50">
        <v>55.79</v>
      </c>
    </row>
    <row r="51" spans="2:13" x14ac:dyDescent="0.25">
      <c r="B51" t="s">
        <v>156</v>
      </c>
      <c r="C51" t="s">
        <v>157</v>
      </c>
      <c r="G51" t="s">
        <v>147</v>
      </c>
      <c r="H51">
        <v>2005</v>
      </c>
      <c r="I51" t="s">
        <v>153</v>
      </c>
      <c r="J51" t="s">
        <v>158</v>
      </c>
      <c r="K51" t="s">
        <v>69</v>
      </c>
      <c r="L51">
        <v>2</v>
      </c>
      <c r="M51">
        <v>56.37</v>
      </c>
    </row>
    <row r="52" spans="2:13" x14ac:dyDescent="0.25">
      <c r="B52" t="s">
        <v>159</v>
      </c>
      <c r="C52" t="s">
        <v>160</v>
      </c>
      <c r="G52" t="s">
        <v>147</v>
      </c>
      <c r="H52">
        <v>2005</v>
      </c>
      <c r="I52" t="s">
        <v>153</v>
      </c>
      <c r="J52" t="s">
        <v>17</v>
      </c>
      <c r="K52" t="s">
        <v>69</v>
      </c>
      <c r="L52">
        <v>3</v>
      </c>
      <c r="M52">
        <v>56.92</v>
      </c>
    </row>
    <row r="53" spans="2:13" x14ac:dyDescent="0.25">
      <c r="B53" t="s">
        <v>161</v>
      </c>
      <c r="C53" t="s">
        <v>162</v>
      </c>
      <c r="G53" t="s">
        <v>147</v>
      </c>
      <c r="H53">
        <v>2007</v>
      </c>
      <c r="I53" t="s">
        <v>148</v>
      </c>
      <c r="J53" t="s">
        <v>20</v>
      </c>
      <c r="K53" t="s">
        <v>69</v>
      </c>
      <c r="L53">
        <v>2</v>
      </c>
      <c r="M53">
        <v>57.07</v>
      </c>
    </row>
    <row r="54" spans="2:13" x14ac:dyDescent="0.25">
      <c r="B54" t="s">
        <v>163</v>
      </c>
      <c r="C54" t="s">
        <v>164</v>
      </c>
      <c r="G54" t="s">
        <v>147</v>
      </c>
      <c r="H54">
        <v>2008</v>
      </c>
      <c r="I54" t="s">
        <v>165</v>
      </c>
      <c r="J54" t="s">
        <v>12</v>
      </c>
      <c r="K54" t="s">
        <v>69</v>
      </c>
      <c r="L54">
        <v>1</v>
      </c>
      <c r="M54">
        <v>57.62</v>
      </c>
    </row>
    <row r="55" spans="2:13" x14ac:dyDescent="0.25">
      <c r="B55" t="s">
        <v>166</v>
      </c>
      <c r="C55" t="s">
        <v>155</v>
      </c>
      <c r="G55" t="s">
        <v>147</v>
      </c>
      <c r="H55">
        <v>2002</v>
      </c>
      <c r="I55" t="s">
        <v>151</v>
      </c>
      <c r="J55" t="s">
        <v>158</v>
      </c>
      <c r="K55" t="s">
        <v>69</v>
      </c>
      <c r="L55">
        <v>3</v>
      </c>
      <c r="M55">
        <v>57.62</v>
      </c>
    </row>
    <row r="56" spans="2:13" x14ac:dyDescent="0.25">
      <c r="B56" t="s">
        <v>167</v>
      </c>
      <c r="C56" t="s">
        <v>168</v>
      </c>
      <c r="G56" t="s">
        <v>147</v>
      </c>
      <c r="H56">
        <v>2007</v>
      </c>
      <c r="I56" t="s">
        <v>148</v>
      </c>
      <c r="J56" t="s">
        <v>10</v>
      </c>
      <c r="K56" t="s">
        <v>69</v>
      </c>
      <c r="L56">
        <v>3</v>
      </c>
      <c r="M56">
        <v>57.67</v>
      </c>
    </row>
    <row r="57" spans="2:13" x14ac:dyDescent="0.25">
      <c r="B57" t="s">
        <v>111</v>
      </c>
      <c r="C57" t="s">
        <v>169</v>
      </c>
      <c r="G57" t="s">
        <v>147</v>
      </c>
      <c r="H57">
        <v>2006</v>
      </c>
      <c r="I57" t="s">
        <v>148</v>
      </c>
      <c r="J57" t="s">
        <v>32</v>
      </c>
      <c r="K57" t="s">
        <v>69</v>
      </c>
      <c r="L57">
        <v>4</v>
      </c>
      <c r="M57">
        <v>57.7</v>
      </c>
    </row>
    <row r="58" spans="2:13" x14ac:dyDescent="0.25">
      <c r="B58" t="s">
        <v>170</v>
      </c>
      <c r="C58" t="s">
        <v>171</v>
      </c>
      <c r="G58" t="s">
        <v>147</v>
      </c>
      <c r="H58">
        <v>2004</v>
      </c>
      <c r="I58" t="s">
        <v>153</v>
      </c>
      <c r="J58" t="s">
        <v>17</v>
      </c>
      <c r="K58" t="s">
        <v>69</v>
      </c>
      <c r="L58">
        <v>4</v>
      </c>
      <c r="M58">
        <v>57.73</v>
      </c>
    </row>
    <row r="59" spans="2:13" x14ac:dyDescent="0.25">
      <c r="B59" t="s">
        <v>172</v>
      </c>
      <c r="C59" t="s">
        <v>173</v>
      </c>
      <c r="G59" t="s">
        <v>147</v>
      </c>
      <c r="H59">
        <v>2007</v>
      </c>
      <c r="I59" t="s">
        <v>148</v>
      </c>
      <c r="J59" t="s">
        <v>6</v>
      </c>
      <c r="K59" t="s">
        <v>69</v>
      </c>
      <c r="L59">
        <v>5</v>
      </c>
      <c r="M59">
        <v>58</v>
      </c>
    </row>
    <row r="60" spans="2:13" x14ac:dyDescent="0.25">
      <c r="B60" t="s">
        <v>99</v>
      </c>
      <c r="C60" t="s">
        <v>174</v>
      </c>
      <c r="G60" t="s">
        <v>147</v>
      </c>
      <c r="H60">
        <v>2005</v>
      </c>
      <c r="I60" t="s">
        <v>153</v>
      </c>
      <c r="J60" t="s">
        <v>28</v>
      </c>
      <c r="K60" t="s">
        <v>69</v>
      </c>
      <c r="L60">
        <v>5</v>
      </c>
      <c r="M60">
        <v>58</v>
      </c>
    </row>
    <row r="61" spans="2:13" x14ac:dyDescent="0.25">
      <c r="B61" t="s">
        <v>175</v>
      </c>
      <c r="C61" t="s">
        <v>176</v>
      </c>
      <c r="G61" t="s">
        <v>147</v>
      </c>
      <c r="H61">
        <v>2003</v>
      </c>
      <c r="I61" t="s">
        <v>151</v>
      </c>
      <c r="J61" t="s">
        <v>28</v>
      </c>
      <c r="K61" t="s">
        <v>69</v>
      </c>
      <c r="L61">
        <v>4</v>
      </c>
      <c r="M61">
        <v>58.87</v>
      </c>
    </row>
    <row r="62" spans="2:13" x14ac:dyDescent="0.25">
      <c r="B62" t="s">
        <v>159</v>
      </c>
      <c r="C62" t="s">
        <v>177</v>
      </c>
      <c r="G62" t="s">
        <v>147</v>
      </c>
      <c r="H62">
        <v>2002</v>
      </c>
      <c r="I62" t="s">
        <v>151</v>
      </c>
      <c r="J62" t="s">
        <v>17</v>
      </c>
      <c r="K62" t="s">
        <v>69</v>
      </c>
      <c r="L62">
        <v>4</v>
      </c>
      <c r="M62">
        <v>58.87</v>
      </c>
    </row>
    <row r="63" spans="2:13" x14ac:dyDescent="0.25">
      <c r="B63" t="s">
        <v>178</v>
      </c>
      <c r="C63" t="s">
        <v>179</v>
      </c>
      <c r="G63" t="s">
        <v>147</v>
      </c>
      <c r="H63">
        <v>2007</v>
      </c>
      <c r="I63" t="s">
        <v>148</v>
      </c>
      <c r="J63" t="s">
        <v>108</v>
      </c>
      <c r="K63" t="s">
        <v>69</v>
      </c>
      <c r="L63">
        <v>6</v>
      </c>
      <c r="M63">
        <v>59.43</v>
      </c>
    </row>
    <row r="64" spans="2:13" x14ac:dyDescent="0.25">
      <c r="B64" t="s">
        <v>180</v>
      </c>
      <c r="C64" t="s">
        <v>181</v>
      </c>
      <c r="G64" t="s">
        <v>147</v>
      </c>
      <c r="H64">
        <v>2004</v>
      </c>
      <c r="I64" t="s">
        <v>153</v>
      </c>
      <c r="J64" t="s">
        <v>43</v>
      </c>
      <c r="K64" t="s">
        <v>69</v>
      </c>
      <c r="L64">
        <v>6</v>
      </c>
      <c r="M64">
        <v>59.65</v>
      </c>
    </row>
    <row r="65" spans="2:13" x14ac:dyDescent="0.25">
      <c r="B65" t="s">
        <v>182</v>
      </c>
      <c r="C65" t="s">
        <v>183</v>
      </c>
      <c r="G65" t="s">
        <v>147</v>
      </c>
      <c r="H65">
        <v>2011</v>
      </c>
      <c r="I65" t="s">
        <v>184</v>
      </c>
      <c r="J65" t="s">
        <v>1</v>
      </c>
      <c r="K65" t="s">
        <v>69</v>
      </c>
      <c r="L65">
        <v>1</v>
      </c>
      <c r="M65" s="3">
        <v>7.8182870370370374E-4</v>
      </c>
    </row>
    <row r="66" spans="2:13" x14ac:dyDescent="0.25">
      <c r="B66" t="s">
        <v>185</v>
      </c>
      <c r="C66" t="s">
        <v>186</v>
      </c>
      <c r="G66" t="s">
        <v>147</v>
      </c>
      <c r="H66">
        <v>2003</v>
      </c>
      <c r="I66" t="s">
        <v>151</v>
      </c>
      <c r="J66" t="s">
        <v>43</v>
      </c>
      <c r="K66" t="s">
        <v>69</v>
      </c>
      <c r="L66">
        <v>6</v>
      </c>
      <c r="M66" s="3">
        <v>6.9872685185185185E-4</v>
      </c>
    </row>
    <row r="67" spans="2:13" x14ac:dyDescent="0.25">
      <c r="B67" t="s">
        <v>187</v>
      </c>
      <c r="C67" t="s">
        <v>188</v>
      </c>
      <c r="G67" t="s">
        <v>147</v>
      </c>
      <c r="H67">
        <v>2006</v>
      </c>
      <c r="I67" t="s">
        <v>148</v>
      </c>
      <c r="J67" t="s">
        <v>1</v>
      </c>
      <c r="K67" t="s">
        <v>69</v>
      </c>
      <c r="L67">
        <v>7</v>
      </c>
      <c r="M67" s="3">
        <v>6.9930555555555544E-4</v>
      </c>
    </row>
    <row r="68" spans="2:13" x14ac:dyDescent="0.25">
      <c r="B68" t="s">
        <v>93</v>
      </c>
      <c r="C68" t="s">
        <v>155</v>
      </c>
      <c r="G68" t="s">
        <v>147</v>
      </c>
      <c r="H68">
        <v>2006</v>
      </c>
      <c r="I68" t="s">
        <v>148</v>
      </c>
      <c r="J68" t="s">
        <v>40</v>
      </c>
      <c r="K68" t="s">
        <v>69</v>
      </c>
      <c r="L68">
        <v>8</v>
      </c>
      <c r="M68" s="3">
        <v>7.0555555555555562E-4</v>
      </c>
    </row>
    <row r="69" spans="2:13" x14ac:dyDescent="0.25">
      <c r="B69" t="s">
        <v>189</v>
      </c>
      <c r="C69" t="s">
        <v>146</v>
      </c>
      <c r="G69" t="s">
        <v>147</v>
      </c>
      <c r="H69">
        <v>2009</v>
      </c>
      <c r="I69" t="s">
        <v>165</v>
      </c>
      <c r="J69" t="s">
        <v>1</v>
      </c>
      <c r="K69" t="s">
        <v>69</v>
      </c>
      <c r="L69">
        <v>2</v>
      </c>
      <c r="M69" s="3">
        <v>7.0937500000000004E-4</v>
      </c>
    </row>
    <row r="70" spans="2:13" x14ac:dyDescent="0.25">
      <c r="B70" t="s">
        <v>190</v>
      </c>
      <c r="C70" t="s">
        <v>191</v>
      </c>
      <c r="G70" t="s">
        <v>147</v>
      </c>
      <c r="H70">
        <v>2007</v>
      </c>
      <c r="I70" t="s">
        <v>148</v>
      </c>
      <c r="J70" t="s">
        <v>108</v>
      </c>
      <c r="K70" t="s">
        <v>69</v>
      </c>
      <c r="L70">
        <v>9</v>
      </c>
      <c r="M70" s="3">
        <v>7.1192129629629633E-4</v>
      </c>
    </row>
    <row r="71" spans="2:13" x14ac:dyDescent="0.25">
      <c r="B71" t="s">
        <v>192</v>
      </c>
      <c r="C71" t="s">
        <v>193</v>
      </c>
      <c r="G71" t="s">
        <v>147</v>
      </c>
      <c r="H71">
        <v>2008</v>
      </c>
      <c r="I71" t="s">
        <v>165</v>
      </c>
      <c r="J71" t="s">
        <v>1</v>
      </c>
      <c r="K71" t="s">
        <v>69</v>
      </c>
      <c r="L71">
        <v>3</v>
      </c>
      <c r="M71" s="3">
        <v>7.1238425925925929E-4</v>
      </c>
    </row>
    <row r="72" spans="2:13" x14ac:dyDescent="0.25">
      <c r="B72" t="s">
        <v>178</v>
      </c>
      <c r="C72" t="s">
        <v>168</v>
      </c>
      <c r="G72" t="s">
        <v>147</v>
      </c>
      <c r="H72">
        <v>2005</v>
      </c>
      <c r="I72" t="s">
        <v>153</v>
      </c>
      <c r="J72" t="s">
        <v>108</v>
      </c>
      <c r="K72" t="s">
        <v>69</v>
      </c>
      <c r="L72">
        <v>7</v>
      </c>
      <c r="M72" s="3">
        <v>7.1631944444444445E-4</v>
      </c>
    </row>
    <row r="73" spans="2:13" x14ac:dyDescent="0.25">
      <c r="B73" t="s">
        <v>118</v>
      </c>
      <c r="C73" t="s">
        <v>194</v>
      </c>
      <c r="G73" t="s">
        <v>147</v>
      </c>
      <c r="H73">
        <v>2006</v>
      </c>
      <c r="I73" t="s">
        <v>148</v>
      </c>
      <c r="J73" t="s">
        <v>45</v>
      </c>
      <c r="K73" t="s">
        <v>69</v>
      </c>
      <c r="L73">
        <v>10</v>
      </c>
      <c r="M73" s="3">
        <v>7.2245370370370378E-4</v>
      </c>
    </row>
    <row r="74" spans="2:13" x14ac:dyDescent="0.25">
      <c r="B74" t="s">
        <v>195</v>
      </c>
      <c r="C74" t="s">
        <v>194</v>
      </c>
      <c r="G74" t="s">
        <v>147</v>
      </c>
      <c r="H74">
        <v>2003</v>
      </c>
      <c r="I74" t="s">
        <v>151</v>
      </c>
      <c r="J74" t="s">
        <v>20</v>
      </c>
      <c r="K74" t="s">
        <v>69</v>
      </c>
      <c r="L74">
        <v>7</v>
      </c>
      <c r="M74" s="3">
        <v>7.2986111111111114E-4</v>
      </c>
    </row>
    <row r="75" spans="2:13" x14ac:dyDescent="0.25">
      <c r="B75" t="s">
        <v>196</v>
      </c>
      <c r="C75" t="s">
        <v>197</v>
      </c>
      <c r="G75" t="s">
        <v>147</v>
      </c>
      <c r="H75">
        <v>2006</v>
      </c>
      <c r="I75" t="s">
        <v>148</v>
      </c>
      <c r="J75" t="s">
        <v>40</v>
      </c>
      <c r="K75" t="s">
        <v>69</v>
      </c>
      <c r="L75">
        <v>11</v>
      </c>
      <c r="M75" s="3">
        <v>7.3634259259259258E-4</v>
      </c>
    </row>
    <row r="76" spans="2:13" x14ac:dyDescent="0.25">
      <c r="B76" t="s">
        <v>135</v>
      </c>
      <c r="C76" t="s">
        <v>171</v>
      </c>
      <c r="G76" t="s">
        <v>147</v>
      </c>
      <c r="H76">
        <v>2008</v>
      </c>
      <c r="I76" t="s">
        <v>165</v>
      </c>
      <c r="J76" t="s">
        <v>20</v>
      </c>
      <c r="K76" t="s">
        <v>69</v>
      </c>
      <c r="L76">
        <v>4</v>
      </c>
      <c r="M76" s="3">
        <v>7.4085648148148155E-4</v>
      </c>
    </row>
    <row r="77" spans="2:13" x14ac:dyDescent="0.25">
      <c r="B77" t="s">
        <v>80</v>
      </c>
      <c r="C77" t="s">
        <v>198</v>
      </c>
      <c r="G77" t="s">
        <v>147</v>
      </c>
      <c r="H77">
        <v>2007</v>
      </c>
      <c r="I77" t="s">
        <v>148</v>
      </c>
      <c r="J77" t="s">
        <v>14</v>
      </c>
      <c r="K77" t="s">
        <v>69</v>
      </c>
      <c r="L77">
        <v>12</v>
      </c>
      <c r="M77" s="3">
        <v>7.413194444444443E-4</v>
      </c>
    </row>
    <row r="78" spans="2:13" x14ac:dyDescent="0.25">
      <c r="B78" t="s">
        <v>199</v>
      </c>
      <c r="C78" t="s">
        <v>200</v>
      </c>
      <c r="G78" t="s">
        <v>147</v>
      </c>
      <c r="H78">
        <v>2005</v>
      </c>
      <c r="I78" t="s">
        <v>153</v>
      </c>
      <c r="J78" t="s">
        <v>40</v>
      </c>
      <c r="K78" t="s">
        <v>69</v>
      </c>
      <c r="L78">
        <v>8</v>
      </c>
      <c r="M78" s="3">
        <v>7.4178240740740747E-4</v>
      </c>
    </row>
    <row r="79" spans="2:13" x14ac:dyDescent="0.25">
      <c r="B79" t="s">
        <v>156</v>
      </c>
      <c r="C79" t="s">
        <v>201</v>
      </c>
      <c r="G79" t="s">
        <v>147</v>
      </c>
      <c r="H79">
        <v>2003</v>
      </c>
      <c r="I79" t="s">
        <v>151</v>
      </c>
      <c r="J79" t="s">
        <v>1</v>
      </c>
      <c r="K79" t="s">
        <v>69</v>
      </c>
      <c r="L79">
        <v>8</v>
      </c>
      <c r="M79" s="3">
        <v>7.4386574074074069E-4</v>
      </c>
    </row>
    <row r="80" spans="2:13" x14ac:dyDescent="0.25">
      <c r="B80" t="s">
        <v>140</v>
      </c>
      <c r="C80" t="s">
        <v>188</v>
      </c>
      <c r="G80" t="s">
        <v>147</v>
      </c>
      <c r="H80">
        <v>2007</v>
      </c>
      <c r="I80" t="s">
        <v>148</v>
      </c>
      <c r="J80" t="s">
        <v>22</v>
      </c>
      <c r="K80" t="s">
        <v>69</v>
      </c>
      <c r="L80">
        <v>13</v>
      </c>
      <c r="M80" s="3">
        <v>7.4710648148148151E-4</v>
      </c>
    </row>
    <row r="81" spans="2:13" x14ac:dyDescent="0.25">
      <c r="B81" t="s">
        <v>202</v>
      </c>
      <c r="C81" t="s">
        <v>203</v>
      </c>
      <c r="G81" t="s">
        <v>147</v>
      </c>
      <c r="H81">
        <v>2007</v>
      </c>
      <c r="I81" t="s">
        <v>148</v>
      </c>
      <c r="J81" t="s">
        <v>43</v>
      </c>
      <c r="K81" t="s">
        <v>69</v>
      </c>
      <c r="L81">
        <v>14</v>
      </c>
      <c r="M81" s="3">
        <v>7.5104166666666668E-4</v>
      </c>
    </row>
    <row r="82" spans="2:13" x14ac:dyDescent="0.25">
      <c r="B82" t="s">
        <v>76</v>
      </c>
      <c r="C82" t="s">
        <v>204</v>
      </c>
      <c r="G82" t="s">
        <v>147</v>
      </c>
      <c r="H82">
        <v>2009</v>
      </c>
      <c r="I82" t="s">
        <v>165</v>
      </c>
      <c r="J82" t="s">
        <v>12</v>
      </c>
      <c r="K82" t="s">
        <v>69</v>
      </c>
      <c r="L82">
        <v>5</v>
      </c>
      <c r="M82" s="3">
        <v>7.5324074074074085E-4</v>
      </c>
    </row>
    <row r="83" spans="2:13" x14ac:dyDescent="0.25">
      <c r="B83" t="s">
        <v>161</v>
      </c>
      <c r="C83" t="s">
        <v>205</v>
      </c>
      <c r="G83" t="s">
        <v>147</v>
      </c>
      <c r="H83">
        <v>2007</v>
      </c>
      <c r="I83" t="s">
        <v>148</v>
      </c>
      <c r="J83" t="s">
        <v>20</v>
      </c>
      <c r="K83" t="s">
        <v>69</v>
      </c>
      <c r="L83">
        <v>15</v>
      </c>
      <c r="M83" s="3">
        <v>7.5347222222222222E-4</v>
      </c>
    </row>
    <row r="84" spans="2:13" x14ac:dyDescent="0.25">
      <c r="B84" t="s">
        <v>206</v>
      </c>
      <c r="C84" t="s">
        <v>207</v>
      </c>
      <c r="G84" t="s">
        <v>147</v>
      </c>
      <c r="H84">
        <v>2009</v>
      </c>
      <c r="I84" t="s">
        <v>165</v>
      </c>
      <c r="J84" t="s">
        <v>32</v>
      </c>
      <c r="K84" t="s">
        <v>69</v>
      </c>
      <c r="L84">
        <v>6</v>
      </c>
      <c r="M84" s="3">
        <v>7.5729166666666664E-4</v>
      </c>
    </row>
    <row r="85" spans="2:13" x14ac:dyDescent="0.25">
      <c r="B85" t="s">
        <v>208</v>
      </c>
      <c r="C85" t="s">
        <v>209</v>
      </c>
      <c r="G85" t="s">
        <v>147</v>
      </c>
      <c r="H85">
        <v>2008</v>
      </c>
      <c r="I85" t="s">
        <v>165</v>
      </c>
      <c r="J85" t="s">
        <v>26</v>
      </c>
      <c r="K85" t="s">
        <v>69</v>
      </c>
      <c r="L85">
        <v>7</v>
      </c>
      <c r="M85" s="3">
        <v>7.6145833333333328E-4</v>
      </c>
    </row>
    <row r="86" spans="2:13" x14ac:dyDescent="0.25">
      <c r="B86" t="s">
        <v>82</v>
      </c>
      <c r="C86" t="s">
        <v>210</v>
      </c>
      <c r="G86" t="s">
        <v>147</v>
      </c>
      <c r="H86">
        <v>2008</v>
      </c>
      <c r="I86" t="s">
        <v>165</v>
      </c>
      <c r="J86" t="s">
        <v>26</v>
      </c>
      <c r="K86" t="s">
        <v>69</v>
      </c>
      <c r="L86">
        <v>8</v>
      </c>
      <c r="M86" s="3">
        <v>7.6168981481481487E-4</v>
      </c>
    </row>
    <row r="87" spans="2:13" x14ac:dyDescent="0.25">
      <c r="B87" t="s">
        <v>211</v>
      </c>
      <c r="C87" t="s">
        <v>212</v>
      </c>
      <c r="G87" t="s">
        <v>147</v>
      </c>
      <c r="H87">
        <v>2006</v>
      </c>
      <c r="I87" t="s">
        <v>148</v>
      </c>
      <c r="J87" t="s">
        <v>32</v>
      </c>
      <c r="K87" t="s">
        <v>69</v>
      </c>
      <c r="L87">
        <v>16</v>
      </c>
      <c r="M87" s="3">
        <v>7.6793981481481472E-4</v>
      </c>
    </row>
    <row r="88" spans="2:13" x14ac:dyDescent="0.25">
      <c r="B88" t="s">
        <v>190</v>
      </c>
      <c r="C88" t="s">
        <v>213</v>
      </c>
      <c r="G88" t="s">
        <v>147</v>
      </c>
      <c r="H88">
        <v>2009</v>
      </c>
      <c r="I88" t="s">
        <v>165</v>
      </c>
      <c r="J88" t="s">
        <v>108</v>
      </c>
      <c r="K88" t="s">
        <v>69</v>
      </c>
      <c r="L88">
        <v>9</v>
      </c>
      <c r="M88" s="3">
        <v>7.7141203703703703E-4</v>
      </c>
    </row>
    <row r="89" spans="2:13" x14ac:dyDescent="0.25">
      <c r="B89" t="s">
        <v>149</v>
      </c>
      <c r="C89" t="s">
        <v>214</v>
      </c>
      <c r="G89" t="s">
        <v>147</v>
      </c>
      <c r="H89">
        <v>2008</v>
      </c>
      <c r="I89" t="s">
        <v>165</v>
      </c>
      <c r="J89" t="s">
        <v>8</v>
      </c>
      <c r="K89" t="s">
        <v>69</v>
      </c>
      <c r="L89">
        <v>10</v>
      </c>
      <c r="M89" s="3">
        <v>7.7222222222222232E-4</v>
      </c>
    </row>
    <row r="90" spans="2:13" x14ac:dyDescent="0.25">
      <c r="B90" t="s">
        <v>215</v>
      </c>
      <c r="C90" t="s">
        <v>216</v>
      </c>
      <c r="G90" t="s">
        <v>147</v>
      </c>
      <c r="H90">
        <v>2008</v>
      </c>
      <c r="I90" t="s">
        <v>165</v>
      </c>
      <c r="J90" t="s">
        <v>43</v>
      </c>
      <c r="K90" t="s">
        <v>69</v>
      </c>
      <c r="L90">
        <v>11</v>
      </c>
      <c r="M90" s="3">
        <v>7.7523148148148145E-4</v>
      </c>
    </row>
    <row r="91" spans="2:13" x14ac:dyDescent="0.25">
      <c r="B91" t="s">
        <v>217</v>
      </c>
      <c r="C91" t="s">
        <v>218</v>
      </c>
      <c r="G91" t="s">
        <v>147</v>
      </c>
      <c r="H91">
        <v>2009</v>
      </c>
      <c r="I91" t="s">
        <v>165</v>
      </c>
      <c r="J91" t="s">
        <v>12</v>
      </c>
      <c r="K91" t="s">
        <v>69</v>
      </c>
      <c r="L91">
        <v>12</v>
      </c>
      <c r="M91" s="3">
        <v>7.8530092592592594E-4</v>
      </c>
    </row>
    <row r="92" spans="2:13" x14ac:dyDescent="0.25">
      <c r="B92" t="s">
        <v>180</v>
      </c>
      <c r="C92" t="s">
        <v>219</v>
      </c>
      <c r="G92" t="s">
        <v>147</v>
      </c>
      <c r="H92">
        <v>2006</v>
      </c>
      <c r="I92" t="s">
        <v>148</v>
      </c>
      <c r="J92" t="s">
        <v>43</v>
      </c>
      <c r="K92" t="s">
        <v>69</v>
      </c>
      <c r="L92">
        <v>17</v>
      </c>
      <c r="M92" s="3">
        <v>7.9050925925925936E-4</v>
      </c>
    </row>
    <row r="93" spans="2:13" x14ac:dyDescent="0.25">
      <c r="B93" t="s">
        <v>220</v>
      </c>
      <c r="C93" t="s">
        <v>221</v>
      </c>
      <c r="G93" t="s">
        <v>147</v>
      </c>
      <c r="H93">
        <v>2005</v>
      </c>
      <c r="I93" t="s">
        <v>153</v>
      </c>
      <c r="J93" t="s">
        <v>17</v>
      </c>
      <c r="K93" t="s">
        <v>69</v>
      </c>
      <c r="L93">
        <v>9</v>
      </c>
      <c r="M93" s="3">
        <v>7.9490740740740748E-4</v>
      </c>
    </row>
    <row r="94" spans="2:13" x14ac:dyDescent="0.25">
      <c r="B94" t="s">
        <v>126</v>
      </c>
      <c r="C94" t="s">
        <v>222</v>
      </c>
      <c r="G94" t="s">
        <v>147</v>
      </c>
      <c r="H94">
        <v>2007</v>
      </c>
      <c r="I94" t="s">
        <v>148</v>
      </c>
      <c r="J94" t="s">
        <v>22</v>
      </c>
      <c r="K94" t="s">
        <v>69</v>
      </c>
      <c r="L94">
        <v>18</v>
      </c>
      <c r="M94" s="3">
        <v>7.9652777777777784E-4</v>
      </c>
    </row>
    <row r="95" spans="2:13" x14ac:dyDescent="0.25">
      <c r="B95" t="s">
        <v>116</v>
      </c>
      <c r="C95" t="s">
        <v>155</v>
      </c>
      <c r="G95" t="s">
        <v>147</v>
      </c>
      <c r="H95">
        <v>2009</v>
      </c>
      <c r="I95" t="s">
        <v>165</v>
      </c>
      <c r="J95" t="s">
        <v>40</v>
      </c>
      <c r="K95" t="s">
        <v>69</v>
      </c>
      <c r="L95">
        <v>13</v>
      </c>
      <c r="M95" s="3">
        <v>8.1192129629629626E-4</v>
      </c>
    </row>
    <row r="96" spans="2:13" x14ac:dyDescent="0.25">
      <c r="B96" t="s">
        <v>223</v>
      </c>
      <c r="C96" t="s">
        <v>181</v>
      </c>
      <c r="G96" t="s">
        <v>147</v>
      </c>
      <c r="H96">
        <v>2006</v>
      </c>
      <c r="I96" t="s">
        <v>148</v>
      </c>
      <c r="J96" t="s">
        <v>10</v>
      </c>
      <c r="K96" t="s">
        <v>69</v>
      </c>
      <c r="L96">
        <v>19</v>
      </c>
      <c r="M96" s="3">
        <v>8.1458333333333339E-4</v>
      </c>
    </row>
    <row r="97" spans="2:13" x14ac:dyDescent="0.25">
      <c r="B97" t="s">
        <v>156</v>
      </c>
      <c r="C97" t="s">
        <v>224</v>
      </c>
      <c r="G97" t="s">
        <v>147</v>
      </c>
      <c r="H97">
        <v>2005</v>
      </c>
      <c r="I97" t="s">
        <v>153</v>
      </c>
      <c r="J97" t="s">
        <v>1</v>
      </c>
      <c r="K97" t="s">
        <v>69</v>
      </c>
      <c r="L97">
        <v>10</v>
      </c>
      <c r="M97" s="3">
        <v>8.1828703703703696E-4</v>
      </c>
    </row>
    <row r="98" spans="2:13" x14ac:dyDescent="0.25">
      <c r="B98" t="s">
        <v>225</v>
      </c>
      <c r="C98" t="s">
        <v>205</v>
      </c>
      <c r="G98" t="s">
        <v>147</v>
      </c>
      <c r="H98">
        <v>2009</v>
      </c>
      <c r="I98" t="s">
        <v>165</v>
      </c>
      <c r="J98" t="s">
        <v>28</v>
      </c>
      <c r="K98" t="s">
        <v>69</v>
      </c>
      <c r="L98">
        <v>14</v>
      </c>
      <c r="M98" s="3">
        <v>8.1851851851851866E-4</v>
      </c>
    </row>
    <row r="99" spans="2:13" x14ac:dyDescent="0.25">
      <c r="B99" t="s">
        <v>226</v>
      </c>
      <c r="C99" t="s">
        <v>227</v>
      </c>
      <c r="G99" t="s">
        <v>147</v>
      </c>
      <c r="H99">
        <v>2008</v>
      </c>
      <c r="I99" t="s">
        <v>165</v>
      </c>
      <c r="J99" t="s">
        <v>12</v>
      </c>
      <c r="K99" t="s">
        <v>69</v>
      </c>
      <c r="L99">
        <v>15</v>
      </c>
      <c r="M99" s="3">
        <v>8.2106481481481473E-4</v>
      </c>
    </row>
    <row r="100" spans="2:13" x14ac:dyDescent="0.25">
      <c r="B100" t="s">
        <v>126</v>
      </c>
      <c r="C100" t="s">
        <v>228</v>
      </c>
      <c r="G100" t="s">
        <v>147</v>
      </c>
      <c r="H100">
        <v>2003</v>
      </c>
      <c r="I100" t="s">
        <v>151</v>
      </c>
      <c r="J100" t="s">
        <v>22</v>
      </c>
      <c r="K100" t="s">
        <v>69</v>
      </c>
      <c r="L100">
        <v>9</v>
      </c>
      <c r="M100" s="3">
        <v>8.2187500000000001E-4</v>
      </c>
    </row>
    <row r="101" spans="2:13" x14ac:dyDescent="0.25">
      <c r="B101" t="s">
        <v>182</v>
      </c>
      <c r="C101" t="s">
        <v>209</v>
      </c>
      <c r="G101" t="s">
        <v>147</v>
      </c>
      <c r="H101">
        <v>2009</v>
      </c>
      <c r="I101" t="s">
        <v>165</v>
      </c>
      <c r="J101" t="s">
        <v>1</v>
      </c>
      <c r="K101" t="s">
        <v>69</v>
      </c>
      <c r="L101">
        <v>16</v>
      </c>
      <c r="M101" s="3">
        <v>8.261574074074074E-4</v>
      </c>
    </row>
    <row r="102" spans="2:13" x14ac:dyDescent="0.25">
      <c r="B102" t="s">
        <v>229</v>
      </c>
      <c r="C102" t="s">
        <v>146</v>
      </c>
      <c r="G102" t="s">
        <v>147</v>
      </c>
      <c r="H102">
        <v>2009</v>
      </c>
      <c r="I102" t="s">
        <v>165</v>
      </c>
      <c r="J102" t="s">
        <v>32</v>
      </c>
      <c r="K102" t="s">
        <v>69</v>
      </c>
      <c r="L102">
        <v>17</v>
      </c>
      <c r="M102" s="3">
        <v>8.5787037037037038E-4</v>
      </c>
    </row>
    <row r="103" spans="2:13" x14ac:dyDescent="0.25">
      <c r="B103" t="s">
        <v>230</v>
      </c>
      <c r="C103" t="s">
        <v>231</v>
      </c>
      <c r="G103" t="s">
        <v>147</v>
      </c>
      <c r="H103">
        <v>2011</v>
      </c>
      <c r="I103" t="s">
        <v>184</v>
      </c>
      <c r="J103" t="s">
        <v>43</v>
      </c>
      <c r="K103" t="s">
        <v>69</v>
      </c>
      <c r="L103">
        <v>2</v>
      </c>
      <c r="M103" s="3">
        <v>8.6145833333333333E-4</v>
      </c>
    </row>
    <row r="104" spans="2:13" x14ac:dyDescent="0.25">
      <c r="B104" t="s">
        <v>232</v>
      </c>
      <c r="C104" t="s">
        <v>179</v>
      </c>
      <c r="G104" t="s">
        <v>147</v>
      </c>
      <c r="H104">
        <v>2007</v>
      </c>
      <c r="I104" t="s">
        <v>148</v>
      </c>
      <c r="J104" t="s">
        <v>233</v>
      </c>
      <c r="K104" t="s">
        <v>69</v>
      </c>
      <c r="L104">
        <v>20</v>
      </c>
      <c r="M104" s="3">
        <v>8.688657407407408E-4</v>
      </c>
    </row>
    <row r="105" spans="2:13" x14ac:dyDescent="0.25">
      <c r="B105" t="s">
        <v>206</v>
      </c>
      <c r="C105" t="s">
        <v>214</v>
      </c>
      <c r="G105" t="s">
        <v>147</v>
      </c>
      <c r="H105">
        <v>2011</v>
      </c>
      <c r="I105" t="s">
        <v>184</v>
      </c>
      <c r="J105" t="s">
        <v>32</v>
      </c>
      <c r="K105" t="s">
        <v>69</v>
      </c>
      <c r="L105">
        <v>3</v>
      </c>
      <c r="M105" s="3">
        <v>8.8495370370370366E-4</v>
      </c>
    </row>
    <row r="106" spans="2:13" x14ac:dyDescent="0.25">
      <c r="B106" t="s">
        <v>234</v>
      </c>
      <c r="C106" t="s">
        <v>152</v>
      </c>
      <c r="G106" t="s">
        <v>147</v>
      </c>
      <c r="H106">
        <v>2005</v>
      </c>
      <c r="I106" t="s">
        <v>153</v>
      </c>
      <c r="J106" t="s">
        <v>14</v>
      </c>
      <c r="K106" t="s">
        <v>69</v>
      </c>
      <c r="L106">
        <v>11</v>
      </c>
      <c r="M106" s="3">
        <v>8.9537037037037048E-4</v>
      </c>
    </row>
    <row r="107" spans="2:13" x14ac:dyDescent="0.25">
      <c r="B107" t="s">
        <v>235</v>
      </c>
      <c r="C107" t="s">
        <v>236</v>
      </c>
      <c r="G107" t="s">
        <v>147</v>
      </c>
      <c r="H107">
        <v>2011</v>
      </c>
      <c r="I107" t="s">
        <v>184</v>
      </c>
      <c r="J107" t="s">
        <v>43</v>
      </c>
      <c r="K107" t="s">
        <v>69</v>
      </c>
      <c r="L107">
        <v>4</v>
      </c>
      <c r="M107" s="3">
        <v>9.0497685185185201E-4</v>
      </c>
    </row>
    <row r="108" spans="2:13" x14ac:dyDescent="0.25">
      <c r="B108" t="s">
        <v>130</v>
      </c>
      <c r="C108" t="s">
        <v>237</v>
      </c>
      <c r="G108" t="s">
        <v>147</v>
      </c>
      <c r="H108">
        <v>2009</v>
      </c>
      <c r="I108" t="s">
        <v>165</v>
      </c>
      <c r="J108" t="s">
        <v>43</v>
      </c>
      <c r="K108" t="s">
        <v>69</v>
      </c>
      <c r="L108">
        <v>18</v>
      </c>
      <c r="M108" s="3">
        <v>9.2118055555555562E-4</v>
      </c>
    </row>
    <row r="109" spans="2:13" x14ac:dyDescent="0.25">
      <c r="B109" t="s">
        <v>136</v>
      </c>
      <c r="C109" t="s">
        <v>238</v>
      </c>
      <c r="G109" t="s">
        <v>147</v>
      </c>
      <c r="H109">
        <v>2011</v>
      </c>
      <c r="I109" t="s">
        <v>184</v>
      </c>
      <c r="J109" t="s">
        <v>43</v>
      </c>
      <c r="K109" t="s">
        <v>69</v>
      </c>
      <c r="L109">
        <v>5</v>
      </c>
      <c r="M109" s="3">
        <v>9.2233796296296302E-4</v>
      </c>
    </row>
    <row r="110" spans="2:13" x14ac:dyDescent="0.25">
      <c r="B110" t="s">
        <v>239</v>
      </c>
      <c r="C110" t="s">
        <v>240</v>
      </c>
      <c r="G110" t="s">
        <v>147</v>
      </c>
      <c r="H110">
        <v>2008</v>
      </c>
      <c r="I110" t="s">
        <v>165</v>
      </c>
      <c r="J110" t="s">
        <v>14</v>
      </c>
      <c r="K110" t="s">
        <v>69</v>
      </c>
      <c r="L110">
        <v>19</v>
      </c>
      <c r="M110" s="3">
        <v>9.3020833333333334E-4</v>
      </c>
    </row>
    <row r="111" spans="2:13" x14ac:dyDescent="0.25">
      <c r="B111" t="s">
        <v>223</v>
      </c>
      <c r="C111" t="s">
        <v>241</v>
      </c>
      <c r="G111" t="s">
        <v>147</v>
      </c>
      <c r="H111">
        <v>2008</v>
      </c>
      <c r="I111" t="s">
        <v>165</v>
      </c>
      <c r="J111" t="s">
        <v>10</v>
      </c>
      <c r="K111" t="s">
        <v>69</v>
      </c>
      <c r="L111">
        <v>20</v>
      </c>
      <c r="M111" s="3">
        <v>1.0517361111111111E-3</v>
      </c>
    </row>
    <row r="112" spans="2:13" x14ac:dyDescent="0.25">
      <c r="B112" t="s">
        <v>242</v>
      </c>
      <c r="C112" t="s">
        <v>243</v>
      </c>
      <c r="G112" t="s">
        <v>147</v>
      </c>
      <c r="H112">
        <v>2006</v>
      </c>
      <c r="I112" t="s">
        <v>148</v>
      </c>
      <c r="J112" t="s">
        <v>17</v>
      </c>
      <c r="K112" t="s">
        <v>69</v>
      </c>
      <c r="L112">
        <v>21</v>
      </c>
      <c r="M112" s="3">
        <v>1.1077546296296295E-3</v>
      </c>
    </row>
    <row r="113" spans="2:13" x14ac:dyDescent="0.25">
      <c r="B113" t="s">
        <v>244</v>
      </c>
      <c r="C113" t="s">
        <v>245</v>
      </c>
      <c r="G113" t="s">
        <v>147</v>
      </c>
      <c r="H113">
        <v>2010</v>
      </c>
      <c r="I113" t="s">
        <v>184</v>
      </c>
      <c r="J113" t="s">
        <v>246</v>
      </c>
      <c r="K113" t="s">
        <v>69</v>
      </c>
      <c r="L113">
        <v>6</v>
      </c>
      <c r="M113" s="3">
        <v>1.1572916666666667E-3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6" sqref="A1:B26"/>
    </sheetView>
  </sheetViews>
  <sheetFormatPr baseColWidth="10" defaultRowHeight="15" x14ac:dyDescent="0.25"/>
  <sheetData>
    <row r="1" spans="1:2" x14ac:dyDescent="0.25">
      <c r="A1">
        <v>1</v>
      </c>
      <c r="B1">
        <v>25</v>
      </c>
    </row>
    <row r="2" spans="1:2" x14ac:dyDescent="0.25">
      <c r="A2">
        <v>2</v>
      </c>
      <c r="B2">
        <v>24</v>
      </c>
    </row>
    <row r="3" spans="1:2" x14ac:dyDescent="0.25">
      <c r="A3">
        <v>3</v>
      </c>
      <c r="B3">
        <v>23</v>
      </c>
    </row>
    <row r="4" spans="1:2" x14ac:dyDescent="0.25">
      <c r="A4">
        <v>4</v>
      </c>
      <c r="B4">
        <v>22</v>
      </c>
    </row>
    <row r="5" spans="1:2" x14ac:dyDescent="0.25">
      <c r="A5">
        <v>5</v>
      </c>
      <c r="B5">
        <v>21</v>
      </c>
    </row>
    <row r="6" spans="1:2" x14ac:dyDescent="0.25">
      <c r="A6">
        <v>6</v>
      </c>
      <c r="B6">
        <v>20</v>
      </c>
    </row>
    <row r="7" spans="1:2" x14ac:dyDescent="0.25">
      <c r="A7">
        <v>7</v>
      </c>
      <c r="B7">
        <v>19</v>
      </c>
    </row>
    <row r="8" spans="1:2" x14ac:dyDescent="0.25">
      <c r="A8">
        <v>8</v>
      </c>
      <c r="B8">
        <v>18</v>
      </c>
    </row>
    <row r="9" spans="1:2" x14ac:dyDescent="0.25">
      <c r="A9">
        <v>9</v>
      </c>
      <c r="B9">
        <v>17</v>
      </c>
    </row>
    <row r="10" spans="1:2" x14ac:dyDescent="0.25">
      <c r="A10">
        <v>10</v>
      </c>
      <c r="B10">
        <v>16</v>
      </c>
    </row>
    <row r="11" spans="1:2" x14ac:dyDescent="0.25">
      <c r="A11">
        <v>11</v>
      </c>
      <c r="B11">
        <v>15</v>
      </c>
    </row>
    <row r="12" spans="1:2" x14ac:dyDescent="0.25">
      <c r="A12">
        <v>12</v>
      </c>
      <c r="B12">
        <v>14</v>
      </c>
    </row>
    <row r="13" spans="1:2" x14ac:dyDescent="0.25">
      <c r="A13">
        <v>13</v>
      </c>
      <c r="B13">
        <v>13</v>
      </c>
    </row>
    <row r="14" spans="1:2" x14ac:dyDescent="0.25">
      <c r="A14">
        <v>14</v>
      </c>
      <c r="B14">
        <v>12</v>
      </c>
    </row>
    <row r="15" spans="1:2" x14ac:dyDescent="0.25">
      <c r="A15">
        <v>15</v>
      </c>
      <c r="B15">
        <v>11</v>
      </c>
    </row>
    <row r="16" spans="1:2" x14ac:dyDescent="0.25">
      <c r="A16">
        <v>16</v>
      </c>
      <c r="B16">
        <v>10</v>
      </c>
    </row>
    <row r="17" spans="1:2" x14ac:dyDescent="0.25">
      <c r="A17">
        <v>17</v>
      </c>
      <c r="B17">
        <v>9</v>
      </c>
    </row>
    <row r="18" spans="1:2" x14ac:dyDescent="0.25">
      <c r="A18">
        <v>18</v>
      </c>
      <c r="B18">
        <v>8</v>
      </c>
    </row>
    <row r="19" spans="1:2" x14ac:dyDescent="0.25">
      <c r="A19">
        <v>19</v>
      </c>
      <c r="B19">
        <v>7</v>
      </c>
    </row>
    <row r="20" spans="1:2" x14ac:dyDescent="0.25">
      <c r="A20">
        <v>20</v>
      </c>
      <c r="B20">
        <v>6</v>
      </c>
    </row>
    <row r="21" spans="1:2" x14ac:dyDescent="0.25">
      <c r="A21">
        <v>21</v>
      </c>
      <c r="B21">
        <v>5</v>
      </c>
    </row>
    <row r="22" spans="1:2" x14ac:dyDescent="0.25">
      <c r="A22">
        <v>22</v>
      </c>
      <c r="B22">
        <v>4</v>
      </c>
    </row>
    <row r="23" spans="1:2" x14ac:dyDescent="0.25">
      <c r="A23">
        <v>23</v>
      </c>
      <c r="B23">
        <v>3</v>
      </c>
    </row>
    <row r="24" spans="1:2" x14ac:dyDescent="0.25">
      <c r="A24">
        <v>24</v>
      </c>
      <c r="B24">
        <v>2</v>
      </c>
    </row>
    <row r="25" spans="1:2" x14ac:dyDescent="0.25">
      <c r="A25">
        <v>25</v>
      </c>
      <c r="B25">
        <v>1</v>
      </c>
    </row>
    <row r="26" spans="1:2" x14ac:dyDescent="0.25">
      <c r="A26">
        <v>0</v>
      </c>
      <c r="B26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23" zoomScale="108" zoomScaleNormal="108" workbookViewId="0">
      <selection activeCell="A37" sqref="A37:R48"/>
    </sheetView>
  </sheetViews>
  <sheetFormatPr baseColWidth="10" defaultRowHeight="15" x14ac:dyDescent="0.25"/>
  <cols>
    <col min="1" max="1" width="3.42578125" style="6" bestFit="1" customWidth="1"/>
    <col min="2" max="2" width="22" bestFit="1" customWidth="1"/>
    <col min="3" max="3" width="14.28515625" bestFit="1" customWidth="1"/>
    <col min="4" max="4" width="5.140625" bestFit="1" customWidth="1"/>
    <col min="5" max="5" width="8.7109375" style="12" bestFit="1" customWidth="1"/>
    <col min="6" max="7" width="9.42578125" style="1" hidden="1" customWidth="1"/>
    <col min="8" max="9" width="9.42578125" style="29" hidden="1" customWidth="1"/>
    <col min="10" max="11" width="9.42578125" style="1" hidden="1" customWidth="1"/>
    <col min="12" max="12" width="10.85546875" style="1" hidden="1" customWidth="1"/>
    <col min="13" max="13" width="3.140625" style="1" hidden="1" customWidth="1"/>
    <col min="14" max="14" width="10.85546875" style="1" hidden="1" customWidth="1"/>
    <col min="15" max="15" width="2.85546875" style="1" hidden="1" customWidth="1"/>
    <col min="16" max="16" width="0" style="1" hidden="1" customWidth="1"/>
    <col min="17" max="17" width="2.85546875" style="1" hidden="1" customWidth="1"/>
    <col min="18" max="18" width="4.7109375" bestFit="1" customWidth="1"/>
    <col min="22" max="22" width="14.28515625" bestFit="1" customWidth="1"/>
  </cols>
  <sheetData>
    <row r="1" spans="1:29" x14ac:dyDescent="0.25">
      <c r="B1" s="23" t="s">
        <v>33</v>
      </c>
      <c r="C1" s="23" t="s">
        <v>34</v>
      </c>
      <c r="D1" s="23" t="s">
        <v>35</v>
      </c>
      <c r="E1" s="32" t="s">
        <v>36</v>
      </c>
      <c r="F1" s="30" t="s">
        <v>2</v>
      </c>
      <c r="G1" s="30"/>
      <c r="H1" s="30" t="s">
        <v>50</v>
      </c>
      <c r="I1" s="30"/>
      <c r="J1" s="30" t="s">
        <v>51</v>
      </c>
      <c r="K1" s="30"/>
      <c r="L1" s="30" t="s">
        <v>307</v>
      </c>
      <c r="M1" s="30"/>
      <c r="N1" s="30" t="s">
        <v>308</v>
      </c>
      <c r="O1" s="30"/>
      <c r="P1" s="30" t="s">
        <v>53</v>
      </c>
      <c r="Q1" s="30"/>
      <c r="R1" s="23" t="s">
        <v>54</v>
      </c>
      <c r="V1" t="s">
        <v>34</v>
      </c>
      <c r="W1" t="s">
        <v>54</v>
      </c>
    </row>
    <row r="2" spans="1:29" ht="18.75" x14ac:dyDescent="0.3">
      <c r="A2" s="24">
        <v>54</v>
      </c>
      <c r="B2" s="26" t="s">
        <v>359</v>
      </c>
      <c r="C2" s="26" t="s">
        <v>6</v>
      </c>
      <c r="D2" s="26" t="s">
        <v>29</v>
      </c>
      <c r="E2" s="18">
        <v>2011</v>
      </c>
      <c r="F2" s="18"/>
      <c r="G2" s="18"/>
      <c r="H2" s="18">
        <f>IFERROR(VLOOKUP(B2,'SC Wieden Mädchen'!D:E,2,0),99)</f>
        <v>99</v>
      </c>
      <c r="I2" s="18">
        <f>IFERROR(VLOOKUP(H2,'Cup Pkte.'!$A:$B,2,0),0)</f>
        <v>0</v>
      </c>
      <c r="J2" s="18">
        <v>25</v>
      </c>
      <c r="K2" s="18">
        <f>VLOOKUP(J2,'Cup Pkte.'!$A:$B,2,0)</f>
        <v>1</v>
      </c>
      <c r="L2" s="18">
        <v>0</v>
      </c>
      <c r="M2" s="18">
        <f>VLOOKUP(L2,'Cup Pkte.'!$A:$B,2,0)</f>
        <v>0</v>
      </c>
      <c r="N2" s="18"/>
      <c r="O2" s="18">
        <f>VLOOKUP(N2,'Cup Pkte.'!$A:$B,2,0)</f>
        <v>0</v>
      </c>
      <c r="P2" s="18"/>
      <c r="Q2" s="18">
        <f>VLOOKUP(P2,'Cup Pkte.'!$A:$B,2,0)</f>
        <v>0</v>
      </c>
      <c r="R2" s="27">
        <f t="shared" ref="R2:R33" si="0">G2+I2+K2+M2+O2+Q2</f>
        <v>1</v>
      </c>
      <c r="V2" t="s">
        <v>6</v>
      </c>
      <c r="W2">
        <f t="shared" ref="W2:W18" si="1">SUMIF(C:C,V2,R:R)</f>
        <v>117</v>
      </c>
      <c r="X2" s="33">
        <v>1</v>
      </c>
      <c r="Y2" s="34" t="s">
        <v>413</v>
      </c>
      <c r="Z2" s="34" t="s">
        <v>6</v>
      </c>
      <c r="AA2" s="34" t="s">
        <v>29</v>
      </c>
      <c r="AB2" s="33">
        <v>2004</v>
      </c>
      <c r="AC2" s="35">
        <v>116</v>
      </c>
    </row>
    <row r="3" spans="1:29" ht="18.75" x14ac:dyDescent="0.3">
      <c r="A3" s="24">
        <v>54</v>
      </c>
      <c r="B3" s="26" t="s">
        <v>390</v>
      </c>
      <c r="C3" s="26" t="s">
        <v>40</v>
      </c>
      <c r="D3" s="26" t="s">
        <v>29</v>
      </c>
      <c r="E3" s="18">
        <v>2005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>
        <v>25</v>
      </c>
      <c r="Q3" s="18">
        <f>VLOOKUP(P3,'Cup Pkte.'!$A:$B,2,0)</f>
        <v>1</v>
      </c>
      <c r="R3" s="27">
        <f t="shared" si="0"/>
        <v>1</v>
      </c>
      <c r="V3" t="s">
        <v>10</v>
      </c>
      <c r="W3">
        <f t="shared" si="1"/>
        <v>107</v>
      </c>
      <c r="X3" s="33">
        <v>2</v>
      </c>
      <c r="Y3" s="34" t="s">
        <v>414</v>
      </c>
      <c r="Z3" s="34" t="s">
        <v>14</v>
      </c>
      <c r="AA3" s="34" t="s">
        <v>29</v>
      </c>
      <c r="AB3" s="33">
        <v>2003</v>
      </c>
      <c r="AC3" s="35">
        <v>115</v>
      </c>
    </row>
    <row r="4" spans="1:29" ht="18.75" x14ac:dyDescent="0.3">
      <c r="A4" s="24">
        <v>52</v>
      </c>
      <c r="B4" s="26" t="s">
        <v>46</v>
      </c>
      <c r="C4" s="26" t="s">
        <v>47</v>
      </c>
      <c r="D4" s="26" t="s">
        <v>48</v>
      </c>
      <c r="E4" s="18">
        <v>2006</v>
      </c>
      <c r="F4" s="18">
        <v>24</v>
      </c>
      <c r="G4" s="18">
        <f>VLOOKUP(F4,'Cup Pkte.'!A:B,2,0)</f>
        <v>2</v>
      </c>
      <c r="H4" s="18">
        <f>IFERROR(VLOOKUP(B4,'SC Wieden Mädchen'!D:E,2,0),99)</f>
        <v>99</v>
      </c>
      <c r="I4" s="18">
        <f>IFERROR(VLOOKUP(H4,'Cup Pkte.'!$A:$B,2,0),0)</f>
        <v>0</v>
      </c>
      <c r="J4" s="18"/>
      <c r="K4" s="18">
        <f>VLOOKUP(J4,'Cup Pkte.'!$A:$B,2,0)</f>
        <v>0</v>
      </c>
      <c r="L4" s="18"/>
      <c r="M4" s="18">
        <f>VLOOKUP(L4,'Cup Pkte.'!$A:$B,2,0)</f>
        <v>0</v>
      </c>
      <c r="N4" s="18"/>
      <c r="O4" s="18">
        <f>VLOOKUP(N4,'Cup Pkte.'!$A:$B,2,0)</f>
        <v>0</v>
      </c>
      <c r="P4" s="18"/>
      <c r="Q4" s="18">
        <f>VLOOKUP(P4,'Cup Pkte.'!$A:$B,2,0)</f>
        <v>0</v>
      </c>
      <c r="R4" s="27">
        <f t="shared" si="0"/>
        <v>2</v>
      </c>
      <c r="V4" t="s">
        <v>1</v>
      </c>
      <c r="W4">
        <f t="shared" si="1"/>
        <v>318</v>
      </c>
      <c r="X4" s="33">
        <v>3</v>
      </c>
      <c r="Y4" s="34" t="s">
        <v>415</v>
      </c>
      <c r="Z4" s="34" t="s">
        <v>10</v>
      </c>
      <c r="AA4" s="34" t="s">
        <v>29</v>
      </c>
      <c r="AB4" s="33">
        <v>2005</v>
      </c>
      <c r="AC4" s="35">
        <v>107</v>
      </c>
    </row>
    <row r="5" spans="1:29" ht="18.75" x14ac:dyDescent="0.3">
      <c r="A5" s="24">
        <v>52</v>
      </c>
      <c r="B5" s="26" t="s">
        <v>255</v>
      </c>
      <c r="C5" s="26" t="str">
        <f>VLOOKUP(B5,'SC Wieden Mädchen'!D:J,7,0)</f>
        <v>SZ Rheinfelden</v>
      </c>
      <c r="D5" s="26" t="s">
        <v>30</v>
      </c>
      <c r="E5" s="18">
        <f>VLOOKUP(B5,'SC Wieden Mädchen'!F:H,3,0)</f>
        <v>2007</v>
      </c>
      <c r="F5" s="18"/>
      <c r="G5" s="18"/>
      <c r="H5" s="18">
        <f>IFERROR(VLOOKUP(B5,'SC Wieden Mädchen'!D:E,2,0),99)</f>
        <v>24</v>
      </c>
      <c r="I5" s="18">
        <f>IFERROR(VLOOKUP(H5,'Cup Pkte.'!$A:$B,2,0),0)</f>
        <v>2</v>
      </c>
      <c r="J5" s="18"/>
      <c r="K5" s="18">
        <f>VLOOKUP(J5,'Cup Pkte.'!$A:$B,2,0)</f>
        <v>0</v>
      </c>
      <c r="L5" s="18"/>
      <c r="M5" s="18">
        <f>VLOOKUP(L5,'Cup Pkte.'!$A:$B,2,0)</f>
        <v>0</v>
      </c>
      <c r="N5" s="18"/>
      <c r="O5" s="18">
        <f>VLOOKUP(N5,'Cup Pkte.'!$A:$B,2,0)</f>
        <v>0</v>
      </c>
      <c r="P5" s="18"/>
      <c r="Q5" s="18">
        <f>VLOOKUP(P5,'Cup Pkte.'!$A:$B,2,0)</f>
        <v>0</v>
      </c>
      <c r="R5" s="27">
        <f t="shared" si="0"/>
        <v>2</v>
      </c>
      <c r="V5" t="s">
        <v>12</v>
      </c>
      <c r="W5">
        <f t="shared" si="1"/>
        <v>203</v>
      </c>
      <c r="X5" s="33">
        <v>3</v>
      </c>
      <c r="Y5" s="34" t="s">
        <v>416</v>
      </c>
      <c r="Z5" s="34" t="s">
        <v>12</v>
      </c>
      <c r="AA5" s="34" t="s">
        <v>29</v>
      </c>
      <c r="AB5" s="33">
        <v>2005</v>
      </c>
      <c r="AC5" s="35">
        <v>107</v>
      </c>
    </row>
    <row r="6" spans="1:29" ht="18.75" x14ac:dyDescent="0.3">
      <c r="A6" s="24">
        <v>49</v>
      </c>
      <c r="B6" s="26" t="s">
        <v>304</v>
      </c>
      <c r="C6" s="26" t="s">
        <v>22</v>
      </c>
      <c r="D6" s="26" t="s">
        <v>29</v>
      </c>
      <c r="E6" s="18">
        <v>2003</v>
      </c>
      <c r="F6" s="18"/>
      <c r="G6" s="18"/>
      <c r="H6" s="18">
        <f>IFERROR(VLOOKUP(B6,'SC Wieden Mädchen'!D:E,2,0),99)</f>
        <v>99</v>
      </c>
      <c r="I6" s="18">
        <f>IFERROR(VLOOKUP(H6,'Cup Pkte.'!$A:$B,2,0),0)</f>
        <v>0</v>
      </c>
      <c r="J6" s="18"/>
      <c r="K6" s="18">
        <f>VLOOKUP(J6,'Cup Pkte.'!$A:$B,2,0)</f>
        <v>0</v>
      </c>
      <c r="L6" s="18">
        <v>23</v>
      </c>
      <c r="M6" s="18">
        <f>VLOOKUP(L6,'Cup Pkte.'!$A:$B,2,0)</f>
        <v>3</v>
      </c>
      <c r="N6" s="18"/>
      <c r="O6" s="18">
        <f>VLOOKUP(N6,'Cup Pkte.'!$A:$B,2,0)</f>
        <v>0</v>
      </c>
      <c r="P6" s="18"/>
      <c r="Q6" s="18">
        <f>VLOOKUP(P6,'Cup Pkte.'!$A:$B,2,0)</f>
        <v>0</v>
      </c>
      <c r="R6" s="27">
        <f t="shared" si="0"/>
        <v>3</v>
      </c>
      <c r="V6" t="s">
        <v>8</v>
      </c>
      <c r="W6">
        <f t="shared" si="1"/>
        <v>100</v>
      </c>
      <c r="X6" s="33">
        <v>5</v>
      </c>
      <c r="Y6" s="34" t="s">
        <v>417</v>
      </c>
      <c r="Z6" s="34" t="s">
        <v>12</v>
      </c>
      <c r="AA6" s="34" t="s">
        <v>29</v>
      </c>
      <c r="AB6" s="33">
        <v>2004</v>
      </c>
      <c r="AC6" s="35">
        <v>96</v>
      </c>
    </row>
    <row r="7" spans="1:29" ht="18.75" x14ac:dyDescent="0.3">
      <c r="A7" s="24">
        <v>49</v>
      </c>
      <c r="B7" s="26" t="s">
        <v>318</v>
      </c>
      <c r="C7" s="26" t="s">
        <v>1</v>
      </c>
      <c r="D7" s="26" t="s">
        <v>29</v>
      </c>
      <c r="E7" s="18">
        <v>2009</v>
      </c>
      <c r="F7" s="18"/>
      <c r="G7" s="18"/>
      <c r="H7" s="18">
        <f>IFERROR(VLOOKUP(B7,'SC Wieden Mädchen'!D:E,2,0),99)</f>
        <v>99</v>
      </c>
      <c r="I7" s="18">
        <f>IFERROR(VLOOKUP(H7,'Cup Pkte.'!$A:$B,2,0),0)</f>
        <v>0</v>
      </c>
      <c r="J7" s="18"/>
      <c r="K7" s="18">
        <f>VLOOKUP(J7,'Cup Pkte.'!$A:$B,2,0)</f>
        <v>0</v>
      </c>
      <c r="L7" s="18">
        <v>0</v>
      </c>
      <c r="M7" s="18">
        <f>VLOOKUP(L7,'Cup Pkte.'!$A:$B,2,0)</f>
        <v>0</v>
      </c>
      <c r="N7" s="18">
        <v>23</v>
      </c>
      <c r="O7" s="18">
        <f>VLOOKUP(N7,'Cup Pkte.'!$A:$B,2,0)</f>
        <v>3</v>
      </c>
      <c r="P7" s="18"/>
      <c r="Q7" s="18">
        <f>VLOOKUP(P7,'Cup Pkte.'!$A:$B,2,0)</f>
        <v>0</v>
      </c>
      <c r="R7" s="27">
        <f t="shared" si="0"/>
        <v>3</v>
      </c>
      <c r="V7" t="s">
        <v>17</v>
      </c>
      <c r="W7">
        <f t="shared" si="1"/>
        <v>99</v>
      </c>
      <c r="X7" s="33">
        <v>5</v>
      </c>
      <c r="Y7" s="34" t="s">
        <v>418</v>
      </c>
      <c r="Z7" s="34" t="s">
        <v>43</v>
      </c>
      <c r="AA7" s="34" t="s">
        <v>29</v>
      </c>
      <c r="AB7" s="33">
        <v>2003</v>
      </c>
      <c r="AC7" s="35">
        <v>96</v>
      </c>
    </row>
    <row r="8" spans="1:29" ht="18.75" x14ac:dyDescent="0.3">
      <c r="A8" s="24">
        <v>49</v>
      </c>
      <c r="B8" s="26" t="s">
        <v>357</v>
      </c>
      <c r="C8" s="26" t="s">
        <v>22</v>
      </c>
      <c r="D8" s="26" t="s">
        <v>29</v>
      </c>
      <c r="E8" s="18">
        <v>2007</v>
      </c>
      <c r="F8" s="18"/>
      <c r="G8" s="18"/>
      <c r="H8" s="18">
        <f>IFERROR(VLOOKUP(B8,'SC Wieden Mädchen'!D:E,2,0),99)</f>
        <v>99</v>
      </c>
      <c r="I8" s="18">
        <f>IFERROR(VLOOKUP(H8,'Cup Pkte.'!$A:$B,2,0),0)</f>
        <v>0</v>
      </c>
      <c r="J8" s="18">
        <v>23</v>
      </c>
      <c r="K8" s="18">
        <f>VLOOKUP(J8,'Cup Pkte.'!$A:$B,2,0)</f>
        <v>3</v>
      </c>
      <c r="L8" s="18">
        <v>0</v>
      </c>
      <c r="M8" s="18">
        <f>VLOOKUP(L8,'Cup Pkte.'!$A:$B,2,0)</f>
        <v>0</v>
      </c>
      <c r="N8" s="18"/>
      <c r="O8" s="18">
        <f>VLOOKUP(N8,'Cup Pkte.'!$A:$B,2,0)</f>
        <v>0</v>
      </c>
      <c r="P8" s="18"/>
      <c r="Q8" s="18">
        <f>VLOOKUP(P8,'Cup Pkte.'!$A:$B,2,0)</f>
        <v>0</v>
      </c>
      <c r="R8" s="27">
        <f t="shared" si="0"/>
        <v>3</v>
      </c>
      <c r="V8" t="s">
        <v>14</v>
      </c>
      <c r="W8">
        <f t="shared" si="1"/>
        <v>176</v>
      </c>
      <c r="X8" s="33">
        <v>7</v>
      </c>
      <c r="Y8" s="34" t="s">
        <v>419</v>
      </c>
      <c r="Z8" s="34" t="s">
        <v>22</v>
      </c>
      <c r="AA8" s="34" t="s">
        <v>29</v>
      </c>
      <c r="AB8" s="33">
        <v>2003</v>
      </c>
      <c r="AC8" s="35">
        <v>78</v>
      </c>
    </row>
    <row r="9" spans="1:29" ht="18.75" x14ac:dyDescent="0.3">
      <c r="A9" s="24">
        <v>47</v>
      </c>
      <c r="B9" s="26" t="s">
        <v>253</v>
      </c>
      <c r="C9" s="26" t="str">
        <f>VLOOKUP(B9,'SC Wieden Mädchen'!D:J,7,0)</f>
        <v>SC Öflingen</v>
      </c>
      <c r="D9" s="26" t="s">
        <v>30</v>
      </c>
      <c r="E9" s="18">
        <f>VLOOKUP(B9,'SC Wieden Mädchen'!F:H,3,0)</f>
        <v>2003</v>
      </c>
      <c r="F9" s="18"/>
      <c r="G9" s="18"/>
      <c r="H9" s="18">
        <f>IFERROR(VLOOKUP(B9,'SC Wieden Mädchen'!D:E,2,0),99)</f>
        <v>22</v>
      </c>
      <c r="I9" s="18">
        <f>IFERROR(VLOOKUP(H9,'Cup Pkte.'!$A:$B,2,0),0)</f>
        <v>4</v>
      </c>
      <c r="J9" s="18"/>
      <c r="K9" s="18">
        <f>VLOOKUP(J9,'Cup Pkte.'!$A:$B,2,0)</f>
        <v>0</v>
      </c>
      <c r="L9" s="18"/>
      <c r="M9" s="18">
        <f>VLOOKUP(L9,'Cup Pkte.'!$A:$B,2,0)</f>
        <v>0</v>
      </c>
      <c r="N9" s="18"/>
      <c r="O9" s="18">
        <f>VLOOKUP(N9,'Cup Pkte.'!$A:$B,2,0)</f>
        <v>0</v>
      </c>
      <c r="P9" s="18"/>
      <c r="Q9" s="18">
        <f>VLOOKUP(P9,'Cup Pkte.'!$A:$B,2,0)</f>
        <v>0</v>
      </c>
      <c r="R9" s="27">
        <f t="shared" si="0"/>
        <v>4</v>
      </c>
      <c r="V9" t="s">
        <v>4</v>
      </c>
      <c r="W9">
        <f t="shared" si="1"/>
        <v>25</v>
      </c>
      <c r="X9" s="33">
        <v>7</v>
      </c>
      <c r="Y9" s="34" t="s">
        <v>420</v>
      </c>
      <c r="Z9" s="34" t="s">
        <v>28</v>
      </c>
      <c r="AA9" s="34" t="s">
        <v>29</v>
      </c>
      <c r="AB9" s="33">
        <v>2006</v>
      </c>
      <c r="AC9" s="35">
        <v>78</v>
      </c>
    </row>
    <row r="10" spans="1:29" ht="18.75" x14ac:dyDescent="0.3">
      <c r="A10" s="24">
        <v>47</v>
      </c>
      <c r="B10" s="26" t="s">
        <v>317</v>
      </c>
      <c r="C10" s="26" t="s">
        <v>1</v>
      </c>
      <c r="D10" s="26" t="s">
        <v>29</v>
      </c>
      <c r="E10" s="18">
        <v>2011</v>
      </c>
      <c r="F10" s="18"/>
      <c r="G10" s="18"/>
      <c r="H10" s="18">
        <f>IFERROR(VLOOKUP(B10,'SC Wieden Mädchen'!D:E,2,0),99)</f>
        <v>99</v>
      </c>
      <c r="I10" s="18">
        <f>IFERROR(VLOOKUP(H10,'Cup Pkte.'!$A:$B,2,0),0)</f>
        <v>0</v>
      </c>
      <c r="J10" s="18"/>
      <c r="K10" s="18">
        <f>VLOOKUP(J10,'Cup Pkte.'!$A:$B,2,0)</f>
        <v>0</v>
      </c>
      <c r="L10" s="18">
        <v>0</v>
      </c>
      <c r="M10" s="18">
        <f>VLOOKUP(L10,'Cup Pkte.'!$A:$B,2,0)</f>
        <v>0</v>
      </c>
      <c r="N10" s="18">
        <v>22</v>
      </c>
      <c r="O10" s="18">
        <f>VLOOKUP(N10,'Cup Pkte.'!$A:$B,2,0)</f>
        <v>4</v>
      </c>
      <c r="P10" s="18"/>
      <c r="Q10" s="18">
        <f>VLOOKUP(P10,'Cup Pkte.'!$A:$B,2,0)</f>
        <v>0</v>
      </c>
      <c r="R10" s="27">
        <f t="shared" si="0"/>
        <v>4</v>
      </c>
      <c r="V10" t="s">
        <v>28</v>
      </c>
      <c r="W10">
        <f t="shared" si="1"/>
        <v>228</v>
      </c>
      <c r="X10" s="33">
        <v>9</v>
      </c>
      <c r="Y10" s="34" t="s">
        <v>421</v>
      </c>
      <c r="Z10" s="34" t="s">
        <v>26</v>
      </c>
      <c r="AA10" s="34" t="s">
        <v>29</v>
      </c>
      <c r="AB10" s="33">
        <v>2006</v>
      </c>
      <c r="AC10" s="35">
        <v>68</v>
      </c>
    </row>
    <row r="11" spans="1:29" ht="18.75" x14ac:dyDescent="0.3">
      <c r="A11" s="24">
        <v>46</v>
      </c>
      <c r="B11" s="26" t="s">
        <v>254</v>
      </c>
      <c r="C11" s="26" t="str">
        <f>VLOOKUP(B11,'SC Wieden Mädchen'!D:J,7,0)</f>
        <v>SZ Rheinfelden</v>
      </c>
      <c r="D11" s="26" t="s">
        <v>30</v>
      </c>
      <c r="E11" s="18">
        <f>VLOOKUP(B11,'SC Wieden Mädchen'!F:H,3,0)</f>
        <v>2009</v>
      </c>
      <c r="F11" s="18"/>
      <c r="G11" s="18"/>
      <c r="H11" s="18">
        <f>IFERROR(VLOOKUP(B11,'SC Wieden Mädchen'!D:E,2,0),99)</f>
        <v>23</v>
      </c>
      <c r="I11" s="18">
        <f>IFERROR(VLOOKUP(H11,'Cup Pkte.'!$A:$B,2,0),0)</f>
        <v>3</v>
      </c>
      <c r="J11" s="18"/>
      <c r="K11" s="18">
        <f>VLOOKUP(J11,'Cup Pkte.'!$A:$B,2,0)</f>
        <v>0</v>
      </c>
      <c r="L11" s="18"/>
      <c r="M11" s="18">
        <f>VLOOKUP(L11,'Cup Pkte.'!$A:$B,2,0)</f>
        <v>0</v>
      </c>
      <c r="N11" s="18"/>
      <c r="O11" s="18">
        <f>VLOOKUP(N11,'Cup Pkte.'!$A:$B,2,0)</f>
        <v>0</v>
      </c>
      <c r="P11" s="18">
        <v>24</v>
      </c>
      <c r="Q11" s="18">
        <f>VLOOKUP(P11,'Cup Pkte.'!$A:$B,2,0)</f>
        <v>2</v>
      </c>
      <c r="R11" s="27">
        <f t="shared" si="0"/>
        <v>5</v>
      </c>
      <c r="V11" t="s">
        <v>20</v>
      </c>
      <c r="W11">
        <f t="shared" si="1"/>
        <v>39</v>
      </c>
      <c r="X11" s="33">
        <v>10</v>
      </c>
      <c r="Y11" s="34" t="s">
        <v>422</v>
      </c>
      <c r="Z11" s="34" t="s">
        <v>40</v>
      </c>
      <c r="AA11" s="34" t="s">
        <v>29</v>
      </c>
      <c r="AB11" s="33">
        <v>2004</v>
      </c>
      <c r="AC11" s="35">
        <v>67</v>
      </c>
    </row>
    <row r="12" spans="1:29" ht="18.75" x14ac:dyDescent="0.3">
      <c r="A12" s="24">
        <v>44</v>
      </c>
      <c r="B12" s="26" t="s">
        <v>251</v>
      </c>
      <c r="C12" s="26" t="str">
        <f>VLOOKUP(B12,'SC Wieden Mädchen'!D:J,7,0)</f>
        <v>SC Öflingen</v>
      </c>
      <c r="D12" s="26" t="s">
        <v>30</v>
      </c>
      <c r="E12" s="18">
        <f>VLOOKUP(B12,'SC Wieden Mädchen'!F:H,3,0)</f>
        <v>2004</v>
      </c>
      <c r="F12" s="18"/>
      <c r="G12" s="18"/>
      <c r="H12" s="18">
        <f>IFERROR(VLOOKUP(B12,'SC Wieden Mädchen'!D:E,2,0),99)</f>
        <v>20</v>
      </c>
      <c r="I12" s="18">
        <f>IFERROR(VLOOKUP(H12,'Cup Pkte.'!$A:$B,2,0),0)</f>
        <v>6</v>
      </c>
      <c r="J12" s="18"/>
      <c r="K12" s="18">
        <f>VLOOKUP(J12,'Cup Pkte.'!$A:$B,2,0)</f>
        <v>0</v>
      </c>
      <c r="L12" s="18"/>
      <c r="M12" s="18">
        <f>VLOOKUP(L12,'Cup Pkte.'!$A:$B,2,0)</f>
        <v>0</v>
      </c>
      <c r="N12" s="18"/>
      <c r="O12" s="18">
        <f>VLOOKUP(N12,'Cup Pkte.'!$A:$B,2,0)</f>
        <v>0</v>
      </c>
      <c r="P12" s="18"/>
      <c r="Q12" s="18">
        <f>VLOOKUP(P12,'Cup Pkte.'!$A:$B,2,0)</f>
        <v>0</v>
      </c>
      <c r="R12" s="27">
        <f t="shared" si="0"/>
        <v>6</v>
      </c>
      <c r="V12" t="s">
        <v>22</v>
      </c>
      <c r="W12">
        <f t="shared" si="1"/>
        <v>84</v>
      </c>
      <c r="X12" s="33">
        <v>11</v>
      </c>
      <c r="Y12" s="34" t="s">
        <v>423</v>
      </c>
      <c r="Z12" s="34" t="s">
        <v>1</v>
      </c>
      <c r="AA12" s="34" t="s">
        <v>29</v>
      </c>
      <c r="AB12" s="33">
        <v>2006</v>
      </c>
      <c r="AC12" s="35">
        <v>59</v>
      </c>
    </row>
    <row r="13" spans="1:29" ht="18.75" x14ac:dyDescent="0.3">
      <c r="A13" s="24">
        <v>44</v>
      </c>
      <c r="B13" s="26" t="s">
        <v>388</v>
      </c>
      <c r="C13" s="26" t="s">
        <v>389</v>
      </c>
      <c r="D13" s="26" t="s">
        <v>48</v>
      </c>
      <c r="E13" s="18">
        <v>2004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20</v>
      </c>
      <c r="Q13" s="18">
        <f>VLOOKUP(P13,'Cup Pkte.'!$A:$B,2,0)</f>
        <v>6</v>
      </c>
      <c r="R13" s="27">
        <f t="shared" si="0"/>
        <v>6</v>
      </c>
      <c r="V13" t="s">
        <v>26</v>
      </c>
      <c r="W13">
        <f t="shared" si="1"/>
        <v>68</v>
      </c>
      <c r="X13" s="33">
        <v>11</v>
      </c>
      <c r="Y13" s="34" t="s">
        <v>424</v>
      </c>
      <c r="Z13" s="34" t="s">
        <v>17</v>
      </c>
      <c r="AA13" s="34" t="s">
        <v>29</v>
      </c>
      <c r="AB13" s="33">
        <v>2006</v>
      </c>
      <c r="AC13" s="35">
        <v>59</v>
      </c>
    </row>
    <row r="14" spans="1:29" ht="18.75" x14ac:dyDescent="0.3">
      <c r="A14" s="24">
        <v>41</v>
      </c>
      <c r="B14" s="26" t="s">
        <v>319</v>
      </c>
      <c r="C14" s="26" t="s">
        <v>28</v>
      </c>
      <c r="D14" s="26" t="s">
        <v>29</v>
      </c>
      <c r="E14" s="18">
        <v>2010</v>
      </c>
      <c r="F14" s="18"/>
      <c r="G14" s="18"/>
      <c r="H14" s="18">
        <f>IFERROR(VLOOKUP(B14,'SC Wieden Mädchen'!D:E,2,0),99)</f>
        <v>30</v>
      </c>
      <c r="I14" s="18">
        <f>IFERROR(VLOOKUP(H14,'Cup Pkte.'!$A:$B,2,0),0)</f>
        <v>0</v>
      </c>
      <c r="J14" s="18">
        <v>20</v>
      </c>
      <c r="K14" s="18">
        <f>VLOOKUP(J14,'Cup Pkte.'!$A:$B,2,0)</f>
        <v>6</v>
      </c>
      <c r="L14" s="18">
        <v>0</v>
      </c>
      <c r="M14" s="18">
        <f>VLOOKUP(L14,'Cup Pkte.'!$A:$B,2,0)</f>
        <v>0</v>
      </c>
      <c r="N14" s="18">
        <v>24</v>
      </c>
      <c r="O14" s="18">
        <f>VLOOKUP(N14,'Cup Pkte.'!$A:$B,2,0)</f>
        <v>2</v>
      </c>
      <c r="P14" s="18"/>
      <c r="Q14" s="18">
        <f>VLOOKUP(P14,'Cup Pkte.'!$A:$B,2,0)</f>
        <v>0</v>
      </c>
      <c r="R14" s="27">
        <f t="shared" si="0"/>
        <v>8</v>
      </c>
      <c r="V14" t="s">
        <v>32</v>
      </c>
      <c r="W14">
        <f t="shared" si="1"/>
        <v>17</v>
      </c>
      <c r="X14" s="33">
        <v>13</v>
      </c>
      <c r="Y14" s="34" t="s">
        <v>425</v>
      </c>
      <c r="Z14" s="34" t="s">
        <v>75</v>
      </c>
      <c r="AA14" s="34" t="s">
        <v>48</v>
      </c>
      <c r="AB14" s="33">
        <v>2002</v>
      </c>
      <c r="AC14" s="35">
        <v>35</v>
      </c>
    </row>
    <row r="15" spans="1:29" ht="18.75" x14ac:dyDescent="0.3">
      <c r="A15" s="24">
        <v>41</v>
      </c>
      <c r="B15" s="26" t="s">
        <v>356</v>
      </c>
      <c r="C15" s="26" t="s">
        <v>28</v>
      </c>
      <c r="D15" s="26" t="s">
        <v>29</v>
      </c>
      <c r="E15" s="18">
        <v>2007</v>
      </c>
      <c r="F15" s="18"/>
      <c r="G15" s="18"/>
      <c r="H15" s="18">
        <f>IFERROR(VLOOKUP(B15,'SC Wieden Mädchen'!D:E,2,0),99)</f>
        <v>29</v>
      </c>
      <c r="I15" s="18">
        <f>IFERROR(VLOOKUP(H15,'Cup Pkte.'!$A:$B,2,0),0)</f>
        <v>0</v>
      </c>
      <c r="J15" s="18">
        <v>18</v>
      </c>
      <c r="K15" s="18">
        <f>VLOOKUP(J15,'Cup Pkte.'!$A:$B,2,0)</f>
        <v>8</v>
      </c>
      <c r="L15" s="18">
        <v>0</v>
      </c>
      <c r="M15" s="18">
        <f>VLOOKUP(L15,'Cup Pkte.'!$A:$B,2,0)</f>
        <v>0</v>
      </c>
      <c r="N15" s="18"/>
      <c r="O15" s="18">
        <f>VLOOKUP(N15,'Cup Pkte.'!$A:$B,2,0)</f>
        <v>0</v>
      </c>
      <c r="P15" s="18"/>
      <c r="Q15" s="18">
        <f>VLOOKUP(P15,'Cup Pkte.'!$A:$B,2,0)</f>
        <v>0</v>
      </c>
      <c r="R15" s="27">
        <f t="shared" si="0"/>
        <v>8</v>
      </c>
      <c r="V15" t="s">
        <v>40</v>
      </c>
      <c r="W15">
        <f t="shared" si="1"/>
        <v>68</v>
      </c>
      <c r="X15" s="33">
        <v>14</v>
      </c>
      <c r="Y15" s="34" t="s">
        <v>426</v>
      </c>
      <c r="Z15" s="34" t="s">
        <v>14</v>
      </c>
      <c r="AA15" s="34" t="s">
        <v>29</v>
      </c>
      <c r="AB15" s="33">
        <v>2003</v>
      </c>
      <c r="AC15" s="35">
        <v>50</v>
      </c>
    </row>
    <row r="16" spans="1:29" ht="18.75" x14ac:dyDescent="0.3">
      <c r="A16" s="24">
        <v>40</v>
      </c>
      <c r="B16" s="26" t="s">
        <v>386</v>
      </c>
      <c r="C16" s="26" t="s">
        <v>387</v>
      </c>
      <c r="D16" s="26" t="s">
        <v>48</v>
      </c>
      <c r="E16" s="18">
        <v>2005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17</v>
      </c>
      <c r="Q16" s="18">
        <f>VLOOKUP(P16,'Cup Pkte.'!$A:$B,2,0)</f>
        <v>9</v>
      </c>
      <c r="R16" s="27">
        <f t="shared" si="0"/>
        <v>9</v>
      </c>
      <c r="V16" t="s">
        <v>43</v>
      </c>
      <c r="W16">
        <f t="shared" si="1"/>
        <v>111</v>
      </c>
      <c r="X16" s="33">
        <v>15</v>
      </c>
      <c r="Y16" s="34" t="s">
        <v>427</v>
      </c>
      <c r="Z16" s="34" t="s">
        <v>1</v>
      </c>
      <c r="AA16" s="34" t="s">
        <v>29</v>
      </c>
      <c r="AB16" s="33">
        <v>2003</v>
      </c>
      <c r="AC16" s="35">
        <v>49</v>
      </c>
    </row>
    <row r="17" spans="1:29" ht="18.75" x14ac:dyDescent="0.3">
      <c r="A17" s="24">
        <v>38</v>
      </c>
      <c r="B17" s="26" t="s">
        <v>31</v>
      </c>
      <c r="C17" s="26" t="s">
        <v>32</v>
      </c>
      <c r="D17" s="26" t="s">
        <v>30</v>
      </c>
      <c r="E17" s="18">
        <v>2004</v>
      </c>
      <c r="F17" s="18">
        <v>16</v>
      </c>
      <c r="G17" s="18">
        <f>VLOOKUP(F17,'Cup Pkte.'!A:B,2,0)</f>
        <v>10</v>
      </c>
      <c r="H17" s="18">
        <f>IFERROR(VLOOKUP(B17,'SC Wieden Mädchen'!D:E,2,0),99)</f>
        <v>99</v>
      </c>
      <c r="I17" s="18">
        <f>IFERROR(VLOOKUP(H17,'Cup Pkte.'!$A:$B,2,0),0)</f>
        <v>0</v>
      </c>
      <c r="J17" s="18"/>
      <c r="K17" s="18">
        <f>VLOOKUP(J17,'Cup Pkte.'!$A:$B,2,0)</f>
        <v>0</v>
      </c>
      <c r="L17" s="18"/>
      <c r="M17" s="18">
        <f>VLOOKUP(L17,'Cup Pkte.'!$A:$B,2,0)</f>
        <v>0</v>
      </c>
      <c r="N17" s="18"/>
      <c r="O17" s="18">
        <f>VLOOKUP(N17,'Cup Pkte.'!$A:$B,2,0)</f>
        <v>0</v>
      </c>
      <c r="P17" s="18"/>
      <c r="Q17" s="18">
        <f>VLOOKUP(P17,'Cup Pkte.'!$A:$B,2,0)</f>
        <v>0</v>
      </c>
      <c r="R17" s="27">
        <f t="shared" si="0"/>
        <v>10</v>
      </c>
      <c r="V17" t="s">
        <v>45</v>
      </c>
      <c r="W17">
        <f t="shared" si="1"/>
        <v>24</v>
      </c>
      <c r="X17" s="33">
        <v>15</v>
      </c>
      <c r="Y17" s="34" t="s">
        <v>428</v>
      </c>
      <c r="Z17" s="34" t="s">
        <v>1</v>
      </c>
      <c r="AA17" s="34" t="s">
        <v>29</v>
      </c>
      <c r="AB17" s="33">
        <v>2004</v>
      </c>
      <c r="AC17" s="35">
        <v>49</v>
      </c>
    </row>
    <row r="18" spans="1:29" ht="18.75" x14ac:dyDescent="0.3">
      <c r="A18" s="24">
        <v>38</v>
      </c>
      <c r="B18" s="26" t="s">
        <v>385</v>
      </c>
      <c r="C18" s="26" t="s">
        <v>28</v>
      </c>
      <c r="D18" s="26" t="s">
        <v>29</v>
      </c>
      <c r="E18" s="18">
        <v>2005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16</v>
      </c>
      <c r="Q18" s="18">
        <f>VLOOKUP(P18,'Cup Pkte.'!$A:$B,2,0)</f>
        <v>10</v>
      </c>
      <c r="R18" s="27">
        <f t="shared" si="0"/>
        <v>10</v>
      </c>
      <c r="V18" t="s">
        <v>47</v>
      </c>
      <c r="W18">
        <f t="shared" si="1"/>
        <v>2</v>
      </c>
      <c r="X18" s="33">
        <v>15</v>
      </c>
      <c r="Y18" s="34" t="s">
        <v>429</v>
      </c>
      <c r="Z18" s="34" t="s">
        <v>1</v>
      </c>
      <c r="AA18" s="34" t="s">
        <v>29</v>
      </c>
      <c r="AB18" s="33">
        <v>2005</v>
      </c>
      <c r="AC18" s="35">
        <v>49</v>
      </c>
    </row>
    <row r="19" spans="1:29" ht="18.75" x14ac:dyDescent="0.3">
      <c r="A19" s="24">
        <v>36</v>
      </c>
      <c r="B19" s="26" t="s">
        <v>305</v>
      </c>
      <c r="C19" s="26" t="s">
        <v>14</v>
      </c>
      <c r="D19" s="26" t="s">
        <v>29</v>
      </c>
      <c r="E19" s="18">
        <v>2004</v>
      </c>
      <c r="F19" s="18"/>
      <c r="G19" s="18"/>
      <c r="H19" s="18">
        <f>IFERROR(VLOOKUP(B19,'SC Wieden Mädchen'!D:E,2,0),99)</f>
        <v>99</v>
      </c>
      <c r="I19" s="18">
        <f>IFERROR(VLOOKUP(H19,'Cup Pkte.'!$A:$B,2,0),0)</f>
        <v>0</v>
      </c>
      <c r="J19" s="18"/>
      <c r="K19" s="18">
        <f>VLOOKUP(J19,'Cup Pkte.'!$A:$B,2,0)</f>
        <v>0</v>
      </c>
      <c r="L19" s="18">
        <v>24</v>
      </c>
      <c r="M19" s="18">
        <f>VLOOKUP(L19,'Cup Pkte.'!$A:$B,2,0)</f>
        <v>2</v>
      </c>
      <c r="N19" s="18">
        <v>17</v>
      </c>
      <c r="O19" s="18">
        <f>VLOOKUP(N19,'Cup Pkte.'!$A:$B,2,0)</f>
        <v>9</v>
      </c>
      <c r="P19" s="18"/>
      <c r="Q19" s="18">
        <f>VLOOKUP(P19,'Cup Pkte.'!$A:$B,2,0)</f>
        <v>0</v>
      </c>
      <c r="R19" s="27">
        <f t="shared" si="0"/>
        <v>11</v>
      </c>
      <c r="X19" s="33">
        <v>15</v>
      </c>
      <c r="Y19" s="34" t="s">
        <v>430</v>
      </c>
      <c r="Z19" s="34" t="s">
        <v>28</v>
      </c>
      <c r="AA19" s="34" t="s">
        <v>29</v>
      </c>
      <c r="AB19" s="33">
        <v>2008</v>
      </c>
      <c r="AC19" s="35">
        <v>49</v>
      </c>
    </row>
    <row r="20" spans="1:29" ht="18.75" x14ac:dyDescent="0.3">
      <c r="A20" s="24">
        <v>36</v>
      </c>
      <c r="B20" s="26" t="s">
        <v>358</v>
      </c>
      <c r="C20" s="26" t="s">
        <v>1</v>
      </c>
      <c r="D20" s="26" t="s">
        <v>29</v>
      </c>
      <c r="E20" s="18">
        <v>2006</v>
      </c>
      <c r="F20" s="18"/>
      <c r="G20" s="18"/>
      <c r="H20" s="18">
        <f>IFERROR(VLOOKUP(B20,'SC Wieden Mädchen'!D:E,2,0),99)</f>
        <v>99</v>
      </c>
      <c r="I20" s="18">
        <f>IFERROR(VLOOKUP(H20,'Cup Pkte.'!$A:$B,2,0),0)</f>
        <v>0</v>
      </c>
      <c r="J20" s="18">
        <v>24</v>
      </c>
      <c r="K20" s="18">
        <f>VLOOKUP(J20,'Cup Pkte.'!$A:$B,2,0)</f>
        <v>2</v>
      </c>
      <c r="L20" s="18">
        <v>17</v>
      </c>
      <c r="M20" s="18">
        <f>VLOOKUP(L20,'Cup Pkte.'!$A:$B,2,0)</f>
        <v>9</v>
      </c>
      <c r="N20" s="18"/>
      <c r="O20" s="18">
        <f>VLOOKUP(N20,'Cup Pkte.'!$A:$B,2,0)</f>
        <v>0</v>
      </c>
      <c r="P20" s="18"/>
      <c r="Q20" s="18">
        <f>VLOOKUP(P20,'Cup Pkte.'!$A:$B,2,0)</f>
        <v>0</v>
      </c>
      <c r="R20" s="27">
        <f t="shared" si="0"/>
        <v>11</v>
      </c>
      <c r="X20" s="33">
        <v>19</v>
      </c>
      <c r="Y20" s="34" t="s">
        <v>431</v>
      </c>
      <c r="Z20" s="34" t="s">
        <v>1</v>
      </c>
      <c r="AA20" s="34" t="s">
        <v>29</v>
      </c>
      <c r="AB20" s="33">
        <v>2004</v>
      </c>
      <c r="AC20" s="35">
        <v>42</v>
      </c>
    </row>
    <row r="21" spans="1:29" ht="18.75" x14ac:dyDescent="0.3">
      <c r="A21" s="24">
        <v>33</v>
      </c>
      <c r="B21" s="26" t="s">
        <v>306</v>
      </c>
      <c r="C21" s="26" t="s">
        <v>1</v>
      </c>
      <c r="D21" s="26" t="s">
        <v>29</v>
      </c>
      <c r="E21" s="18">
        <v>2007</v>
      </c>
      <c r="F21" s="18"/>
      <c r="G21" s="18"/>
      <c r="H21" s="18">
        <f>IFERROR(VLOOKUP(B21,'SC Wieden Mädchen'!D:E,2,0),99)</f>
        <v>99</v>
      </c>
      <c r="I21" s="18">
        <f>IFERROR(VLOOKUP(H21,'Cup Pkte.'!$A:$B,2,0),0)</f>
        <v>0</v>
      </c>
      <c r="J21" s="18">
        <v>14</v>
      </c>
      <c r="K21" s="18">
        <f>VLOOKUP(J21,'Cup Pkte.'!$A:$B,2,0)</f>
        <v>12</v>
      </c>
      <c r="L21" s="18">
        <v>25</v>
      </c>
      <c r="M21" s="18">
        <f>VLOOKUP(L21,'Cup Pkte.'!$A:$B,2,0)</f>
        <v>1</v>
      </c>
      <c r="N21" s="18"/>
      <c r="O21" s="18">
        <f>VLOOKUP(N21,'Cup Pkte.'!$A:$B,2,0)</f>
        <v>0</v>
      </c>
      <c r="P21" s="18"/>
      <c r="Q21" s="18">
        <f>VLOOKUP(P21,'Cup Pkte.'!$A:$B,2,0)</f>
        <v>0</v>
      </c>
      <c r="R21" s="27">
        <f t="shared" si="0"/>
        <v>13</v>
      </c>
      <c r="X21" s="33">
        <v>20</v>
      </c>
      <c r="Y21" s="34" t="s">
        <v>432</v>
      </c>
      <c r="Z21" s="34" t="s">
        <v>8</v>
      </c>
      <c r="AA21" s="34" t="s">
        <v>29</v>
      </c>
      <c r="AB21" s="33">
        <v>2005</v>
      </c>
      <c r="AC21" s="35">
        <v>41</v>
      </c>
    </row>
    <row r="22" spans="1:29" ht="18.75" x14ac:dyDescent="0.3">
      <c r="A22" s="24">
        <v>33</v>
      </c>
      <c r="B22" s="26" t="s">
        <v>355</v>
      </c>
      <c r="C22" s="26" t="s">
        <v>1</v>
      </c>
      <c r="D22" s="26" t="s">
        <v>29</v>
      </c>
      <c r="E22" s="18">
        <v>2006</v>
      </c>
      <c r="F22" s="18"/>
      <c r="G22" s="18"/>
      <c r="H22" s="18">
        <f>IFERROR(VLOOKUP(B22,'SC Wieden Mädchen'!D:E,2,0),99)</f>
        <v>99</v>
      </c>
      <c r="I22" s="18">
        <f>IFERROR(VLOOKUP(H22,'Cup Pkte.'!$A:$B,2,0),0)</f>
        <v>0</v>
      </c>
      <c r="J22" s="18">
        <v>13</v>
      </c>
      <c r="K22" s="18">
        <f>VLOOKUP(J22,'Cup Pkte.'!$A:$B,2,0)</f>
        <v>13</v>
      </c>
      <c r="L22" s="18"/>
      <c r="M22" s="18">
        <f>VLOOKUP(L22,'Cup Pkte.'!$A:$B,2,0)</f>
        <v>0</v>
      </c>
      <c r="N22" s="18"/>
      <c r="O22" s="18">
        <f>VLOOKUP(N22,'Cup Pkte.'!$A:$B,2,0)</f>
        <v>0</v>
      </c>
      <c r="P22" s="18"/>
      <c r="Q22" s="18">
        <f>VLOOKUP(P22,'Cup Pkte.'!$A:$B,2,0)</f>
        <v>0</v>
      </c>
      <c r="R22" s="27">
        <f t="shared" si="0"/>
        <v>13</v>
      </c>
      <c r="X22" s="33">
        <v>21</v>
      </c>
      <c r="Y22" s="34" t="s">
        <v>433</v>
      </c>
      <c r="Z22" s="34" t="s">
        <v>17</v>
      </c>
      <c r="AA22" s="34" t="s">
        <v>29</v>
      </c>
      <c r="AB22" s="33">
        <v>2003</v>
      </c>
      <c r="AC22" s="35">
        <v>40</v>
      </c>
    </row>
    <row r="23" spans="1:29" ht="18.75" x14ac:dyDescent="0.3">
      <c r="A23" s="24">
        <v>32</v>
      </c>
      <c r="B23" s="26" t="s">
        <v>316</v>
      </c>
      <c r="C23" s="26" t="s">
        <v>43</v>
      </c>
      <c r="D23" s="26" t="s">
        <v>29</v>
      </c>
      <c r="E23" s="18">
        <v>2008</v>
      </c>
      <c r="F23" s="18"/>
      <c r="G23" s="18"/>
      <c r="H23" s="18">
        <f>IFERROR(VLOOKUP(B23,'SC Wieden Mädchen'!D:E,2,0),99)</f>
        <v>99</v>
      </c>
      <c r="I23" s="18">
        <f>IFERROR(VLOOKUP(H23,'Cup Pkte.'!$A:$B,2,0),0)</f>
        <v>0</v>
      </c>
      <c r="J23" s="18">
        <v>17</v>
      </c>
      <c r="K23" s="18">
        <f>VLOOKUP(J23,'Cup Pkte.'!$A:$B,2,0)</f>
        <v>9</v>
      </c>
      <c r="L23" s="18">
        <v>0</v>
      </c>
      <c r="M23" s="18">
        <f>VLOOKUP(L23,'Cup Pkte.'!$A:$B,2,0)</f>
        <v>0</v>
      </c>
      <c r="N23" s="18">
        <v>20</v>
      </c>
      <c r="O23" s="18">
        <f>VLOOKUP(N23,'Cup Pkte.'!$A:$B,2,0)</f>
        <v>6</v>
      </c>
      <c r="P23" s="18"/>
      <c r="Q23" s="18">
        <f>VLOOKUP(P23,'Cup Pkte.'!$A:$B,2,0)</f>
        <v>0</v>
      </c>
      <c r="R23" s="27">
        <f t="shared" si="0"/>
        <v>15</v>
      </c>
      <c r="X23" s="33">
        <v>22</v>
      </c>
      <c r="Y23" s="36" t="s">
        <v>434</v>
      </c>
      <c r="Z23" s="34" t="s">
        <v>20</v>
      </c>
      <c r="AA23" s="34" t="s">
        <v>30</v>
      </c>
      <c r="AB23" s="33">
        <v>2007</v>
      </c>
      <c r="AC23" s="35">
        <v>27</v>
      </c>
    </row>
    <row r="24" spans="1:29" ht="14.85" customHeight="1" x14ac:dyDescent="0.3">
      <c r="A24" s="24">
        <v>31</v>
      </c>
      <c r="B24" s="26" t="s">
        <v>27</v>
      </c>
      <c r="C24" s="26" t="s">
        <v>28</v>
      </c>
      <c r="D24" s="26" t="s">
        <v>29</v>
      </c>
      <c r="E24" s="18">
        <v>2003</v>
      </c>
      <c r="F24" s="18">
        <v>16</v>
      </c>
      <c r="G24" s="18">
        <f>VLOOKUP(F24,'Cup Pkte.'!A:B,2,0)</f>
        <v>10</v>
      </c>
      <c r="H24" s="18">
        <f>IFERROR(VLOOKUP(B24,'SC Wieden Mädchen'!D:E,2,0),99)</f>
        <v>16</v>
      </c>
      <c r="I24" s="18">
        <f>IFERROR(VLOOKUP(H24,'Cup Pkte.'!$A:$B,2,0),0)</f>
        <v>10</v>
      </c>
      <c r="J24" s="18"/>
      <c r="K24" s="18">
        <f>VLOOKUP(J24,'Cup Pkte.'!$A:$B,2,0)</f>
        <v>0</v>
      </c>
      <c r="L24" s="18"/>
      <c r="M24" s="18">
        <f>VLOOKUP(L24,'Cup Pkte.'!$A:$B,2,0)</f>
        <v>0</v>
      </c>
      <c r="N24" s="18"/>
      <c r="O24" s="18">
        <f>VLOOKUP(N24,'Cup Pkte.'!$A:$B,2,0)</f>
        <v>0</v>
      </c>
      <c r="P24" s="18"/>
      <c r="Q24" s="18">
        <f>VLOOKUP(P24,'Cup Pkte.'!$A:$B,2,0)</f>
        <v>0</v>
      </c>
      <c r="R24" s="27">
        <f t="shared" si="0"/>
        <v>20</v>
      </c>
      <c r="X24" s="33">
        <v>23</v>
      </c>
      <c r="Y24" s="34" t="s">
        <v>435</v>
      </c>
      <c r="Z24" s="34" t="s">
        <v>248</v>
      </c>
      <c r="AA24" s="34" t="s">
        <v>29</v>
      </c>
      <c r="AB24" s="33">
        <v>2006</v>
      </c>
      <c r="AC24" s="35">
        <v>38</v>
      </c>
    </row>
    <row r="25" spans="1:29" ht="18.75" x14ac:dyDescent="0.3">
      <c r="A25" s="24">
        <v>29</v>
      </c>
      <c r="B25" s="26" t="s">
        <v>44</v>
      </c>
      <c r="C25" s="26" t="s">
        <v>45</v>
      </c>
      <c r="D25" s="26" t="s">
        <v>29</v>
      </c>
      <c r="E25" s="18">
        <v>2002</v>
      </c>
      <c r="F25" s="18">
        <v>23</v>
      </c>
      <c r="G25" s="18">
        <f>VLOOKUP(F25,'Cup Pkte.'!A:B,2,0)</f>
        <v>3</v>
      </c>
      <c r="H25" s="18">
        <f>IFERROR(VLOOKUP(B25,'SC Wieden Mädchen'!D:E,2,0),99)</f>
        <v>27</v>
      </c>
      <c r="I25" s="18">
        <f>IFERROR(VLOOKUP(H25,'Cup Pkte.'!$A:$B,2,0),0)</f>
        <v>0</v>
      </c>
      <c r="J25" s="18">
        <v>15</v>
      </c>
      <c r="K25" s="18">
        <f>VLOOKUP(J25,'Cup Pkte.'!$A:$B,2,0)</f>
        <v>11</v>
      </c>
      <c r="L25" s="18"/>
      <c r="M25" s="18">
        <f>VLOOKUP(L25,'Cup Pkte.'!$A:$B,2,0)</f>
        <v>0</v>
      </c>
      <c r="N25" s="18">
        <v>19</v>
      </c>
      <c r="O25" s="18">
        <f>VLOOKUP(N25,'Cup Pkte.'!$A:$B,2,0)</f>
        <v>7</v>
      </c>
      <c r="P25" s="18">
        <v>23</v>
      </c>
      <c r="Q25" s="18">
        <f>VLOOKUP(P25,'Cup Pkte.'!$A:$B,2,0)</f>
        <v>3</v>
      </c>
      <c r="R25" s="27">
        <f t="shared" si="0"/>
        <v>24</v>
      </c>
      <c r="X25" s="33">
        <v>24</v>
      </c>
      <c r="Y25" s="34" t="s">
        <v>436</v>
      </c>
      <c r="Z25" s="34" t="s">
        <v>8</v>
      </c>
      <c r="AA25" s="34" t="s">
        <v>29</v>
      </c>
      <c r="AB25" s="33">
        <v>2009</v>
      </c>
      <c r="AC25" s="35">
        <v>33</v>
      </c>
    </row>
    <row r="26" spans="1:29" ht="18.75" x14ac:dyDescent="0.3">
      <c r="A26" s="24">
        <v>29</v>
      </c>
      <c r="B26" s="26" t="s">
        <v>41</v>
      </c>
      <c r="C26" s="26" t="s">
        <v>28</v>
      </c>
      <c r="D26" s="26" t="s">
        <v>29</v>
      </c>
      <c r="E26" s="18">
        <v>2004</v>
      </c>
      <c r="F26" s="18">
        <v>21</v>
      </c>
      <c r="G26" s="18">
        <f>VLOOKUP(F26,'Cup Pkte.'!A:B,2,0)</f>
        <v>5</v>
      </c>
      <c r="H26" s="18">
        <f>IFERROR(VLOOKUP(B26,'SC Wieden Mädchen'!D:E,2,0),99)</f>
        <v>18</v>
      </c>
      <c r="I26" s="18">
        <f>IFERROR(VLOOKUP(H26,'Cup Pkte.'!$A:$B,2,0),0)</f>
        <v>8</v>
      </c>
      <c r="J26" s="18"/>
      <c r="K26" s="18">
        <f>VLOOKUP(J26,'Cup Pkte.'!$A:$B,2,0)</f>
        <v>0</v>
      </c>
      <c r="L26" s="18"/>
      <c r="M26" s="18">
        <f>VLOOKUP(L26,'Cup Pkte.'!$A:$B,2,0)</f>
        <v>0</v>
      </c>
      <c r="N26" s="18"/>
      <c r="O26" s="18">
        <f>VLOOKUP(N26,'Cup Pkte.'!$A:$B,2,0)</f>
        <v>0</v>
      </c>
      <c r="P26" s="18">
        <v>15</v>
      </c>
      <c r="Q26" s="18">
        <f>VLOOKUP(P26,'Cup Pkte.'!$A:$B,2,0)</f>
        <v>11</v>
      </c>
      <c r="R26" s="27">
        <f t="shared" si="0"/>
        <v>24</v>
      </c>
      <c r="X26" s="33">
        <v>25</v>
      </c>
      <c r="Y26" s="34" t="s">
        <v>437</v>
      </c>
      <c r="Z26" s="34" t="s">
        <v>28</v>
      </c>
      <c r="AA26" s="34" t="s">
        <v>29</v>
      </c>
      <c r="AB26" s="33">
        <v>2007</v>
      </c>
      <c r="AC26" s="35">
        <v>31</v>
      </c>
    </row>
    <row r="27" spans="1:29" ht="18.75" x14ac:dyDescent="0.3">
      <c r="A27" s="24">
        <v>28</v>
      </c>
      <c r="B27" s="26" t="s">
        <v>3</v>
      </c>
      <c r="C27" s="26" t="s">
        <v>4</v>
      </c>
      <c r="D27" s="26" t="s">
        <v>29</v>
      </c>
      <c r="E27" s="18">
        <v>2006</v>
      </c>
      <c r="F27" s="18">
        <v>2</v>
      </c>
      <c r="G27" s="18">
        <f>VLOOKUP(F27,'Cup Pkte.'!A:B,2,0)</f>
        <v>24</v>
      </c>
      <c r="H27" s="18">
        <f>IFERROR(VLOOKUP(B27,'SC Wieden Mädchen'!D:E,2,0),99)</f>
        <v>25</v>
      </c>
      <c r="I27" s="18">
        <f>IFERROR(VLOOKUP(H27,'Cup Pkte.'!$A:$B,2,0),0)</f>
        <v>1</v>
      </c>
      <c r="J27" s="18"/>
      <c r="K27" s="18">
        <f>VLOOKUP(J27,'Cup Pkte.'!$A:$B,2,0)</f>
        <v>0</v>
      </c>
      <c r="L27" s="18"/>
      <c r="M27" s="18">
        <f>VLOOKUP(L27,'Cup Pkte.'!$A:$B,2,0)</f>
        <v>0</v>
      </c>
      <c r="N27" s="18"/>
      <c r="O27" s="18">
        <f>VLOOKUP(N27,'Cup Pkte.'!$A:$B,2,0)</f>
        <v>0</v>
      </c>
      <c r="P27" s="18"/>
      <c r="Q27" s="18">
        <f>VLOOKUP(P27,'Cup Pkte.'!$A:$B,2,0)</f>
        <v>0</v>
      </c>
      <c r="R27" s="27">
        <f t="shared" si="0"/>
        <v>25</v>
      </c>
      <c r="X27" s="33">
        <v>26</v>
      </c>
      <c r="Y27" s="34" t="s">
        <v>438</v>
      </c>
      <c r="Z27" s="34" t="s">
        <v>1</v>
      </c>
      <c r="AA27" s="34" t="s">
        <v>29</v>
      </c>
      <c r="AB27" s="33">
        <v>2003</v>
      </c>
      <c r="AC27" s="35">
        <v>26</v>
      </c>
    </row>
    <row r="28" spans="1:29" ht="18.75" x14ac:dyDescent="0.3">
      <c r="A28" s="24">
        <v>26</v>
      </c>
      <c r="B28" s="26" t="s">
        <v>303</v>
      </c>
      <c r="C28" s="26" t="s">
        <v>1</v>
      </c>
      <c r="D28" s="26" t="s">
        <v>29</v>
      </c>
      <c r="E28" s="18">
        <v>2003</v>
      </c>
      <c r="F28" s="18"/>
      <c r="G28" s="18"/>
      <c r="H28" s="18">
        <f>IFERROR(VLOOKUP(B28,'SC Wieden Mädchen'!D:E,2,0),99)</f>
        <v>99</v>
      </c>
      <c r="I28" s="18">
        <f>IFERROR(VLOOKUP(H28,'Cup Pkte.'!$A:$B,2,0),0)</f>
        <v>0</v>
      </c>
      <c r="J28" s="18"/>
      <c r="K28" s="18">
        <f>VLOOKUP(J28,'Cup Pkte.'!$A:$B,2,0)</f>
        <v>0</v>
      </c>
      <c r="L28" s="18">
        <v>15</v>
      </c>
      <c r="M28" s="18">
        <f>VLOOKUP(L28,'Cup Pkte.'!$A:$B,2,0)</f>
        <v>11</v>
      </c>
      <c r="N28" s="18">
        <v>11</v>
      </c>
      <c r="O28" s="18">
        <f>VLOOKUP(N28,'Cup Pkte.'!$A:$B,2,0)</f>
        <v>15</v>
      </c>
      <c r="P28" s="18"/>
      <c r="Q28" s="18">
        <f>VLOOKUP(P28,'Cup Pkte.'!$A:$B,2,0)</f>
        <v>0</v>
      </c>
      <c r="R28" s="27">
        <f t="shared" si="0"/>
        <v>26</v>
      </c>
      <c r="X28" s="33">
        <v>26</v>
      </c>
      <c r="Y28" s="34" t="s">
        <v>439</v>
      </c>
      <c r="Z28" s="34" t="s">
        <v>8</v>
      </c>
      <c r="AA28" s="34" t="s">
        <v>29</v>
      </c>
      <c r="AB28" s="33">
        <v>2002</v>
      </c>
      <c r="AC28" s="35">
        <v>26</v>
      </c>
    </row>
    <row r="29" spans="1:29" ht="18.75" x14ac:dyDescent="0.3">
      <c r="A29" s="24">
        <v>26</v>
      </c>
      <c r="B29" s="26" t="s">
        <v>24</v>
      </c>
      <c r="C29" s="26" t="s">
        <v>8</v>
      </c>
      <c r="D29" s="26" t="s">
        <v>29</v>
      </c>
      <c r="E29" s="18">
        <v>2002</v>
      </c>
      <c r="F29" s="18">
        <v>14</v>
      </c>
      <c r="G29" s="18">
        <f>VLOOKUP(F29,'Cup Pkte.'!A:B,2,0)</f>
        <v>12</v>
      </c>
      <c r="H29" s="18">
        <f>IFERROR(VLOOKUP(B29,'SC Wieden Mädchen'!D:E,2,0),99)</f>
        <v>99</v>
      </c>
      <c r="I29" s="18">
        <f>IFERROR(VLOOKUP(H29,'Cup Pkte.'!$A:$B,2,0),0)</f>
        <v>0</v>
      </c>
      <c r="J29" s="18">
        <v>21</v>
      </c>
      <c r="K29" s="18">
        <f>VLOOKUP(J29,'Cup Pkte.'!$A:$B,2,0)</f>
        <v>5</v>
      </c>
      <c r="L29" s="18">
        <v>18</v>
      </c>
      <c r="M29" s="18">
        <f>VLOOKUP(L29,'Cup Pkte.'!$A:$B,2,0)</f>
        <v>8</v>
      </c>
      <c r="N29" s="18">
        <v>25</v>
      </c>
      <c r="O29" s="18">
        <f>VLOOKUP(N29,'Cup Pkte.'!$A:$B,2,0)</f>
        <v>1</v>
      </c>
      <c r="P29" s="18"/>
      <c r="Q29" s="18">
        <f>VLOOKUP(P29,'Cup Pkte.'!$A:$B,2,0)</f>
        <v>0</v>
      </c>
      <c r="R29" s="27">
        <f t="shared" si="0"/>
        <v>26</v>
      </c>
      <c r="X29" s="33">
        <v>28</v>
      </c>
      <c r="Y29" s="34" t="s">
        <v>440</v>
      </c>
      <c r="Z29" s="34" t="s">
        <v>4</v>
      </c>
      <c r="AA29" s="34" t="s">
        <v>29</v>
      </c>
      <c r="AB29" s="33">
        <v>2006</v>
      </c>
      <c r="AC29" s="35">
        <v>25</v>
      </c>
    </row>
    <row r="30" spans="1:29" ht="18.75" x14ac:dyDescent="0.3">
      <c r="A30" s="24">
        <v>25</v>
      </c>
      <c r="B30" s="26" t="s">
        <v>250</v>
      </c>
      <c r="C30" s="26" t="s">
        <v>28</v>
      </c>
      <c r="D30" s="26" t="s">
        <v>29</v>
      </c>
      <c r="E30" s="18">
        <v>2007</v>
      </c>
      <c r="F30" s="18">
        <v>0</v>
      </c>
      <c r="G30" s="18">
        <v>0</v>
      </c>
      <c r="H30" s="18">
        <f>IFERROR(VLOOKUP(B30,'SC Wieden Mädchen'!D:E,2,0),99)</f>
        <v>17</v>
      </c>
      <c r="I30" s="18">
        <f>IFERROR(VLOOKUP(H30,'Cup Pkte.'!$A:$B,2,0),0)</f>
        <v>9</v>
      </c>
      <c r="J30" s="18">
        <v>22</v>
      </c>
      <c r="K30" s="18">
        <f>VLOOKUP(J30,'Cup Pkte.'!$A:$B,2,0)</f>
        <v>4</v>
      </c>
      <c r="L30" s="18">
        <v>22</v>
      </c>
      <c r="M30" s="18">
        <f>VLOOKUP(L30,'Cup Pkte.'!$A:$B,2,0)</f>
        <v>4</v>
      </c>
      <c r="N30" s="18"/>
      <c r="O30" s="18">
        <f>VLOOKUP(N30,'Cup Pkte.'!$A:$B,2,0)</f>
        <v>0</v>
      </c>
      <c r="P30" s="18">
        <v>12</v>
      </c>
      <c r="Q30" s="18">
        <f>VLOOKUP(P30,'Cup Pkte.'!$A:$B,2,0)</f>
        <v>14</v>
      </c>
      <c r="R30" s="27">
        <f t="shared" si="0"/>
        <v>31</v>
      </c>
      <c r="X30" s="33">
        <v>29</v>
      </c>
      <c r="Y30" s="34" t="s">
        <v>441</v>
      </c>
      <c r="Z30" s="34" t="s">
        <v>45</v>
      </c>
      <c r="AA30" s="34" t="s">
        <v>29</v>
      </c>
      <c r="AB30" s="33">
        <v>2002</v>
      </c>
      <c r="AC30" s="35">
        <v>24</v>
      </c>
    </row>
    <row r="31" spans="1:29" ht="18.75" x14ac:dyDescent="0.3">
      <c r="A31" s="24">
        <v>24</v>
      </c>
      <c r="B31" s="26" t="s">
        <v>252</v>
      </c>
      <c r="C31" s="26" t="str">
        <f>VLOOKUP(B31,'SC Wieden Mädchen'!D:J,7,0)</f>
        <v>SC Muggenbrunn</v>
      </c>
      <c r="D31" s="26" t="s">
        <v>29</v>
      </c>
      <c r="E31" s="18">
        <f>VLOOKUP(B31,'SC Wieden Mädchen'!F:H,3,0)</f>
        <v>2009</v>
      </c>
      <c r="F31" s="18"/>
      <c r="G31" s="18"/>
      <c r="H31" s="18">
        <f>IFERROR(VLOOKUP(B31,'SC Wieden Mädchen'!D:E,2,0),99)</f>
        <v>21</v>
      </c>
      <c r="I31" s="18">
        <f>IFERROR(VLOOKUP(H31,'Cup Pkte.'!$A:$B,2,0),0)</f>
        <v>5</v>
      </c>
      <c r="J31" s="18">
        <v>16</v>
      </c>
      <c r="K31" s="18">
        <f>VLOOKUP(J31,'Cup Pkte.'!$A:$B,2,0)</f>
        <v>10</v>
      </c>
      <c r="L31" s="18">
        <v>20</v>
      </c>
      <c r="M31" s="18">
        <f>VLOOKUP(L31,'Cup Pkte.'!$A:$B,2,0)</f>
        <v>6</v>
      </c>
      <c r="N31" s="18">
        <v>18</v>
      </c>
      <c r="O31" s="18">
        <f>VLOOKUP(N31,'Cup Pkte.'!$A:$B,2,0)</f>
        <v>8</v>
      </c>
      <c r="P31" s="18">
        <v>22</v>
      </c>
      <c r="Q31" s="18">
        <f>VLOOKUP(P31,'Cup Pkte.'!$A:$B,2,0)</f>
        <v>4</v>
      </c>
      <c r="R31" s="27">
        <f t="shared" si="0"/>
        <v>33</v>
      </c>
      <c r="X31" s="33">
        <v>29</v>
      </c>
      <c r="Y31" s="34" t="s">
        <v>442</v>
      </c>
      <c r="Z31" s="34" t="s">
        <v>28</v>
      </c>
      <c r="AA31" s="34" t="s">
        <v>29</v>
      </c>
      <c r="AB31" s="33">
        <v>2004</v>
      </c>
      <c r="AC31" s="35">
        <v>24</v>
      </c>
    </row>
    <row r="32" spans="1:29" ht="18.75" x14ac:dyDescent="0.3">
      <c r="A32" s="24">
        <v>23</v>
      </c>
      <c r="B32" s="26" t="s">
        <v>247</v>
      </c>
      <c r="C32" s="26" t="s">
        <v>248</v>
      </c>
      <c r="D32" s="26" t="s">
        <v>29</v>
      </c>
      <c r="E32" s="18">
        <v>2006</v>
      </c>
      <c r="F32" s="18">
        <v>0</v>
      </c>
      <c r="G32" s="18">
        <f>VLOOKUP(F32,'Cup Pkte.'!A:B,2,0)</f>
        <v>0</v>
      </c>
      <c r="H32" s="18">
        <f>IFERROR(VLOOKUP(B32,'SC Wieden Mädchen'!D:E,2,0),99)</f>
        <v>9</v>
      </c>
      <c r="I32" s="18">
        <f>IFERROR(VLOOKUP(H32,'Cup Pkte.'!$A:$B,2,0),0)</f>
        <v>17</v>
      </c>
      <c r="J32" s="18"/>
      <c r="K32" s="18">
        <f>VLOOKUP(J32,'Cup Pkte.'!$A:$B,2,0)</f>
        <v>0</v>
      </c>
      <c r="L32" s="18"/>
      <c r="M32" s="18">
        <f>VLOOKUP(L32,'Cup Pkte.'!$A:$B,2,0)</f>
        <v>0</v>
      </c>
      <c r="N32" s="18">
        <v>21</v>
      </c>
      <c r="O32" s="18">
        <f>VLOOKUP(N32,'Cup Pkte.'!$A:$B,2,0)</f>
        <v>5</v>
      </c>
      <c r="P32" s="18">
        <v>10</v>
      </c>
      <c r="Q32" s="18">
        <f>VLOOKUP(P32,'Cup Pkte.'!$A:$B,2,0)</f>
        <v>16</v>
      </c>
      <c r="R32" s="27">
        <f t="shared" si="0"/>
        <v>38</v>
      </c>
      <c r="X32" s="33">
        <v>31</v>
      </c>
      <c r="Y32" s="34" t="s">
        <v>443</v>
      </c>
      <c r="Z32" s="34" t="s">
        <v>28</v>
      </c>
      <c r="AA32" s="34" t="s">
        <v>29</v>
      </c>
      <c r="AB32" s="33">
        <v>2003</v>
      </c>
      <c r="AC32" s="35">
        <v>20</v>
      </c>
    </row>
    <row r="33" spans="1:29" ht="18.75" x14ac:dyDescent="0.3">
      <c r="A33" s="24">
        <v>22</v>
      </c>
      <c r="B33" s="26" t="s">
        <v>18</v>
      </c>
      <c r="C33" s="26" t="s">
        <v>20</v>
      </c>
      <c r="D33" s="26" t="s">
        <v>30</v>
      </c>
      <c r="E33" s="18">
        <v>2007</v>
      </c>
      <c r="F33" s="18">
        <v>11</v>
      </c>
      <c r="G33" s="18">
        <f>VLOOKUP(F33,'Cup Pkte.'!A:B,2,0)</f>
        <v>15</v>
      </c>
      <c r="H33" s="18">
        <f>IFERROR(VLOOKUP(B33,'SC Wieden Mädchen'!D:E,2,0),99)</f>
        <v>14</v>
      </c>
      <c r="I33" s="18">
        <f>IFERROR(VLOOKUP(H33,'Cup Pkte.'!$A:$B,2,0),0)</f>
        <v>12</v>
      </c>
      <c r="J33" s="18"/>
      <c r="K33" s="18">
        <f>VLOOKUP(J33,'Cup Pkte.'!$A:$B,2,0)</f>
        <v>0</v>
      </c>
      <c r="L33" s="18"/>
      <c r="M33" s="18">
        <f>VLOOKUP(L33,'Cup Pkte.'!$A:$B,2,0)</f>
        <v>0</v>
      </c>
      <c r="N33" s="18"/>
      <c r="O33" s="18">
        <f>VLOOKUP(N33,'Cup Pkte.'!$A:$B,2,0)</f>
        <v>0</v>
      </c>
      <c r="P33" s="18">
        <v>14</v>
      </c>
      <c r="Q33" s="18">
        <f>VLOOKUP(P33,'Cup Pkte.'!$A:$B,2,0)</f>
        <v>12</v>
      </c>
      <c r="R33" s="27">
        <f t="shared" si="0"/>
        <v>39</v>
      </c>
      <c r="X33" s="33">
        <v>32</v>
      </c>
      <c r="Y33" s="34" t="s">
        <v>444</v>
      </c>
      <c r="Z33" s="34" t="s">
        <v>43</v>
      </c>
      <c r="AA33" s="34" t="s">
        <v>29</v>
      </c>
      <c r="AB33" s="33">
        <v>2008</v>
      </c>
      <c r="AC33" s="35">
        <v>15</v>
      </c>
    </row>
    <row r="34" spans="1:29" ht="18.75" x14ac:dyDescent="0.3">
      <c r="A34" s="24">
        <v>21</v>
      </c>
      <c r="B34" s="26" t="s">
        <v>23</v>
      </c>
      <c r="C34" s="26" t="s">
        <v>17</v>
      </c>
      <c r="D34" s="26" t="s">
        <v>29</v>
      </c>
      <c r="E34" s="18">
        <v>2003</v>
      </c>
      <c r="F34" s="18">
        <v>13</v>
      </c>
      <c r="G34" s="18">
        <f>VLOOKUP(F34,'Cup Pkte.'!A:B,2,0)</f>
        <v>13</v>
      </c>
      <c r="H34" s="18">
        <f>IFERROR(VLOOKUP(B34,'SC Wieden Mädchen'!D:E,2,0),99)</f>
        <v>99</v>
      </c>
      <c r="I34" s="18">
        <f>IFERROR(VLOOKUP(H34,'Cup Pkte.'!$A:$B,2,0),0)</f>
        <v>0</v>
      </c>
      <c r="J34" s="18"/>
      <c r="K34" s="18">
        <f>VLOOKUP(J34,'Cup Pkte.'!$A:$B,2,0)</f>
        <v>0</v>
      </c>
      <c r="L34" s="18">
        <v>16</v>
      </c>
      <c r="M34" s="18">
        <f>VLOOKUP(L34,'Cup Pkte.'!$A:$B,2,0)</f>
        <v>10</v>
      </c>
      <c r="N34" s="18">
        <v>16</v>
      </c>
      <c r="O34" s="18">
        <f>VLOOKUP(N34,'Cup Pkte.'!$A:$B,2,0)</f>
        <v>10</v>
      </c>
      <c r="P34" s="18">
        <v>19</v>
      </c>
      <c r="Q34" s="18">
        <f>VLOOKUP(P34,'Cup Pkte.'!$A:$B,2,0)</f>
        <v>7</v>
      </c>
      <c r="R34" s="27">
        <f t="shared" ref="R34:R54" si="2">G34+I34+K34+M34+O34+Q34</f>
        <v>40</v>
      </c>
      <c r="X34" s="33">
        <v>33</v>
      </c>
      <c r="Y34" s="34" t="s">
        <v>445</v>
      </c>
      <c r="Z34" s="34" t="s">
        <v>1</v>
      </c>
      <c r="AA34" s="34" t="s">
        <v>29</v>
      </c>
      <c r="AB34" s="33">
        <v>2007</v>
      </c>
      <c r="AC34" s="35">
        <v>13</v>
      </c>
    </row>
    <row r="35" spans="1:29" ht="18.75" x14ac:dyDescent="0.3">
      <c r="A35" s="24">
        <v>20</v>
      </c>
      <c r="B35" s="26" t="s">
        <v>7</v>
      </c>
      <c r="C35" s="26" t="s">
        <v>8</v>
      </c>
      <c r="D35" s="26" t="s">
        <v>29</v>
      </c>
      <c r="E35" s="18">
        <v>2005</v>
      </c>
      <c r="F35" s="18">
        <v>4</v>
      </c>
      <c r="G35" s="18">
        <f>VLOOKUP(F35,'Cup Pkte.'!A:B,2,0)</f>
        <v>22</v>
      </c>
      <c r="H35" s="18">
        <f>IFERROR(VLOOKUP(B35,'SC Wieden Mädchen'!D:E,2,0),99)</f>
        <v>99</v>
      </c>
      <c r="I35" s="18">
        <f>IFERROR(VLOOKUP(H35,'Cup Pkte.'!$A:$B,2,0),0)</f>
        <v>0</v>
      </c>
      <c r="J35" s="18"/>
      <c r="K35" s="18">
        <f>VLOOKUP(J35,'Cup Pkte.'!$A:$B,2,0)</f>
        <v>0</v>
      </c>
      <c r="L35" s="18"/>
      <c r="M35" s="18">
        <f>VLOOKUP(L35,'Cup Pkte.'!$A:$B,2,0)</f>
        <v>0</v>
      </c>
      <c r="N35" s="18"/>
      <c r="O35" s="18">
        <f>VLOOKUP(N35,'Cup Pkte.'!$A:$B,2,0)</f>
        <v>0</v>
      </c>
      <c r="P35" s="18">
        <v>7</v>
      </c>
      <c r="Q35" s="18">
        <f>VLOOKUP(P35,'Cup Pkte.'!$A:$B,2,0)</f>
        <v>19</v>
      </c>
      <c r="R35" s="27">
        <f t="shared" si="2"/>
        <v>41</v>
      </c>
      <c r="X35" s="33">
        <v>33</v>
      </c>
      <c r="Y35" s="34" t="s">
        <v>446</v>
      </c>
      <c r="Z35" s="34" t="s">
        <v>1</v>
      </c>
      <c r="AA35" s="34" t="s">
        <v>29</v>
      </c>
      <c r="AB35" s="33">
        <v>2006</v>
      </c>
      <c r="AC35" s="35">
        <v>13</v>
      </c>
    </row>
    <row r="36" spans="1:29" ht="18.75" x14ac:dyDescent="0.3">
      <c r="A36" s="24">
        <v>19</v>
      </c>
      <c r="B36" s="26" t="s">
        <v>315</v>
      </c>
      <c r="C36" s="26" t="s">
        <v>1</v>
      </c>
      <c r="D36" s="26" t="s">
        <v>29</v>
      </c>
      <c r="E36" s="18">
        <v>2004</v>
      </c>
      <c r="F36" s="18"/>
      <c r="G36" s="18"/>
      <c r="H36" s="18">
        <f>IFERROR(VLOOKUP(B36,'SC Wieden Mädchen'!D:E,2,0),99)</f>
        <v>99</v>
      </c>
      <c r="I36" s="18">
        <f>IFERROR(VLOOKUP(H36,'Cup Pkte.'!$A:$B,2,0),0)</f>
        <v>0</v>
      </c>
      <c r="J36" s="18"/>
      <c r="K36" s="18">
        <f>VLOOKUP(J36,'Cup Pkte.'!$A:$B,2,0)</f>
        <v>0</v>
      </c>
      <c r="L36" s="18">
        <v>7</v>
      </c>
      <c r="M36" s="18">
        <f>VLOOKUP(L36,'Cup Pkte.'!$A:$B,2,0)</f>
        <v>19</v>
      </c>
      <c r="N36" s="18">
        <v>3</v>
      </c>
      <c r="O36" s="18">
        <f>VLOOKUP(N36,'Cup Pkte.'!$A:$B,2,0)</f>
        <v>23</v>
      </c>
      <c r="P36" s="18"/>
      <c r="Q36" s="18">
        <f>VLOOKUP(P36,'Cup Pkte.'!$A:$B,2,0)</f>
        <v>0</v>
      </c>
      <c r="R36" s="27">
        <f t="shared" si="2"/>
        <v>42</v>
      </c>
      <c r="X36" s="33">
        <v>35</v>
      </c>
      <c r="Y36" s="34" t="s">
        <v>447</v>
      </c>
      <c r="Z36" s="34" t="s">
        <v>14</v>
      </c>
      <c r="AA36" s="34" t="s">
        <v>29</v>
      </c>
      <c r="AB36" s="33">
        <v>2004</v>
      </c>
      <c r="AC36" s="35">
        <v>11</v>
      </c>
    </row>
    <row r="37" spans="1:29" ht="18.75" x14ac:dyDescent="0.3">
      <c r="A37" s="37">
        <v>15</v>
      </c>
      <c r="B37" s="26" t="s">
        <v>0</v>
      </c>
      <c r="C37" s="26" t="s">
        <v>1</v>
      </c>
      <c r="D37" s="26" t="s">
        <v>29</v>
      </c>
      <c r="E37" s="18">
        <v>2003</v>
      </c>
      <c r="F37" s="18">
        <v>1</v>
      </c>
      <c r="G37" s="18">
        <f>VLOOKUP(F37,'Cup Pkte.'!$A:$B,2,0)</f>
        <v>25</v>
      </c>
      <c r="H37" s="18">
        <f>IFERROR(VLOOKUP(B37,'SC Wieden Mädchen'!D:E,2,0),99)</f>
        <v>2</v>
      </c>
      <c r="I37" s="18">
        <f>IFERROR(VLOOKUP(H37,'Cup Pkte.'!$A:$B,2,0),0)</f>
        <v>24</v>
      </c>
      <c r="J37" s="18"/>
      <c r="K37" s="18">
        <f>VLOOKUP(J37,'Cup Pkte.'!$A:$B,2,0)</f>
        <v>0</v>
      </c>
      <c r="L37" s="18"/>
      <c r="M37" s="18">
        <f>VLOOKUP(L37,'Cup Pkte.'!$A:$B,2,0)</f>
        <v>0</v>
      </c>
      <c r="N37" s="18"/>
      <c r="O37" s="18">
        <f>VLOOKUP(N37,'Cup Pkte.'!$A:$B,2,0)</f>
        <v>0</v>
      </c>
      <c r="P37" s="18"/>
      <c r="Q37" s="18">
        <f>VLOOKUP(P37,'Cup Pkte.'!$A:$B,2,0)</f>
        <v>0</v>
      </c>
      <c r="R37" s="27">
        <f t="shared" si="2"/>
        <v>49</v>
      </c>
      <c r="X37" s="33">
        <v>35</v>
      </c>
      <c r="Y37" s="34" t="s">
        <v>448</v>
      </c>
      <c r="Z37" s="34" t="s">
        <v>1</v>
      </c>
      <c r="AA37" s="34" t="s">
        <v>29</v>
      </c>
      <c r="AB37" s="33">
        <v>2006</v>
      </c>
      <c r="AC37" s="35">
        <v>11</v>
      </c>
    </row>
    <row r="38" spans="1:29" ht="18.75" x14ac:dyDescent="0.3">
      <c r="A38" s="37">
        <v>15</v>
      </c>
      <c r="B38" s="26" t="s">
        <v>249</v>
      </c>
      <c r="C38" s="26" t="s">
        <v>1</v>
      </c>
      <c r="D38" s="26" t="s">
        <v>29</v>
      </c>
      <c r="E38" s="18">
        <v>2004</v>
      </c>
      <c r="F38" s="18">
        <v>0</v>
      </c>
      <c r="G38" s="18">
        <v>0</v>
      </c>
      <c r="H38" s="18">
        <f>IFERROR(VLOOKUP(B38,'SC Wieden Mädchen'!D:E,2,0),99)</f>
        <v>11</v>
      </c>
      <c r="I38" s="18">
        <f>IFERROR(VLOOKUP(H38,'Cup Pkte.'!$A:$B,2,0),0)</f>
        <v>15</v>
      </c>
      <c r="J38" s="18"/>
      <c r="K38" s="18">
        <f>VLOOKUP(J38,'Cup Pkte.'!$A:$B,2,0)</f>
        <v>0</v>
      </c>
      <c r="L38" s="18">
        <v>9</v>
      </c>
      <c r="M38" s="18">
        <f>VLOOKUP(L38,'Cup Pkte.'!$A:$B,2,0)</f>
        <v>17</v>
      </c>
      <c r="N38" s="18">
        <v>9</v>
      </c>
      <c r="O38" s="18">
        <f>VLOOKUP(N38,'Cup Pkte.'!$A:$B,2,0)</f>
        <v>17</v>
      </c>
      <c r="P38" s="18"/>
      <c r="Q38" s="18">
        <f>VLOOKUP(P38,'Cup Pkte.'!$A:$B,2,0)</f>
        <v>0</v>
      </c>
      <c r="R38" s="27">
        <f t="shared" si="2"/>
        <v>49</v>
      </c>
      <c r="X38" s="33">
        <v>37</v>
      </c>
      <c r="Y38" s="34" t="s">
        <v>449</v>
      </c>
      <c r="Z38" s="34" t="s">
        <v>32</v>
      </c>
      <c r="AA38" s="34" t="s">
        <v>30</v>
      </c>
      <c r="AB38" s="33">
        <v>2004</v>
      </c>
      <c r="AC38" s="35">
        <v>10</v>
      </c>
    </row>
    <row r="39" spans="1:29" ht="18.75" x14ac:dyDescent="0.3">
      <c r="A39" s="37">
        <v>15</v>
      </c>
      <c r="B39" s="26" t="s">
        <v>302</v>
      </c>
      <c r="C39" s="26" t="s">
        <v>1</v>
      </c>
      <c r="D39" s="26" t="s">
        <v>29</v>
      </c>
      <c r="E39" s="18">
        <v>2005</v>
      </c>
      <c r="F39" s="18"/>
      <c r="G39" s="18"/>
      <c r="H39" s="18">
        <f>IFERROR(VLOOKUP(B39,'SC Wieden Mädchen'!D:E,2,0),99)</f>
        <v>99</v>
      </c>
      <c r="I39" s="18">
        <f>IFERROR(VLOOKUP(H39,'Cup Pkte.'!$A:$B,2,0),0)</f>
        <v>0</v>
      </c>
      <c r="J39" s="18">
        <v>6</v>
      </c>
      <c r="K39" s="18">
        <f>VLOOKUP(J39,'Cup Pkte.'!$A:$B,2,0)</f>
        <v>20</v>
      </c>
      <c r="L39" s="18">
        <v>13</v>
      </c>
      <c r="M39" s="18">
        <f>VLOOKUP(L39,'Cup Pkte.'!$A:$B,2,0)</f>
        <v>13</v>
      </c>
      <c r="N39" s="18">
        <v>10</v>
      </c>
      <c r="O39" s="18">
        <f>VLOOKUP(N39,'Cup Pkte.'!$A:$B,2,0)</f>
        <v>16</v>
      </c>
      <c r="P39" s="18"/>
      <c r="Q39" s="18">
        <f>VLOOKUP(P39,'Cup Pkte.'!$A:$B,2,0)</f>
        <v>0</v>
      </c>
      <c r="R39" s="27">
        <f t="shared" si="2"/>
        <v>49</v>
      </c>
      <c r="X39" s="33">
        <v>37</v>
      </c>
      <c r="Y39" s="34" t="s">
        <v>450</v>
      </c>
      <c r="Z39" s="34" t="s">
        <v>28</v>
      </c>
      <c r="AA39" s="34" t="s">
        <v>29</v>
      </c>
      <c r="AB39" s="33">
        <v>2005</v>
      </c>
      <c r="AC39" s="35">
        <v>10</v>
      </c>
    </row>
    <row r="40" spans="1:29" ht="18.75" x14ac:dyDescent="0.3">
      <c r="A40" s="37">
        <v>15</v>
      </c>
      <c r="B40" s="26" t="s">
        <v>38</v>
      </c>
      <c r="C40" s="26" t="s">
        <v>28</v>
      </c>
      <c r="D40" s="26" t="s">
        <v>29</v>
      </c>
      <c r="E40" s="18">
        <v>2008</v>
      </c>
      <c r="F40" s="18">
        <v>19</v>
      </c>
      <c r="G40" s="18">
        <f>VLOOKUP(F40,'Cup Pkte.'!A:B,2,0)</f>
        <v>7</v>
      </c>
      <c r="H40" s="18">
        <f>IFERROR(VLOOKUP(B40,'SC Wieden Mädchen'!D:E,2,0),99)</f>
        <v>19</v>
      </c>
      <c r="I40" s="18">
        <f>IFERROR(VLOOKUP(H40,'Cup Pkte.'!$A:$B,2,0),0)</f>
        <v>7</v>
      </c>
      <c r="J40" s="18">
        <v>11</v>
      </c>
      <c r="K40" s="18">
        <f>VLOOKUP(J40,'Cup Pkte.'!$A:$B,2,0)</f>
        <v>15</v>
      </c>
      <c r="L40" s="18">
        <v>14</v>
      </c>
      <c r="M40" s="18">
        <f>VLOOKUP(L40,'Cup Pkte.'!$A:$B,2,0)</f>
        <v>12</v>
      </c>
      <c r="N40" s="18"/>
      <c r="O40" s="18">
        <f>VLOOKUP(N40,'Cup Pkte.'!$A:$B,2,0)</f>
        <v>0</v>
      </c>
      <c r="P40" s="18">
        <v>18</v>
      </c>
      <c r="Q40" s="18">
        <f>VLOOKUP(P40,'Cup Pkte.'!$A:$B,2,0)</f>
        <v>8</v>
      </c>
      <c r="R40" s="27">
        <f t="shared" si="2"/>
        <v>49</v>
      </c>
      <c r="X40" s="33">
        <v>39</v>
      </c>
      <c r="Y40" s="34" t="s">
        <v>451</v>
      </c>
      <c r="Z40" s="34" t="s">
        <v>387</v>
      </c>
      <c r="AA40" s="34" t="s">
        <v>48</v>
      </c>
      <c r="AB40" s="33">
        <v>2005</v>
      </c>
      <c r="AC40" s="35">
        <v>9</v>
      </c>
    </row>
    <row r="41" spans="1:29" ht="18.75" x14ac:dyDescent="0.3">
      <c r="A41" s="37">
        <v>14</v>
      </c>
      <c r="B41" s="26" t="s">
        <v>13</v>
      </c>
      <c r="C41" s="26" t="s">
        <v>14</v>
      </c>
      <c r="D41" s="26" t="s">
        <v>29</v>
      </c>
      <c r="E41" s="18">
        <v>2003</v>
      </c>
      <c r="F41" s="18">
        <v>7</v>
      </c>
      <c r="G41" s="18">
        <f>VLOOKUP(F41,'Cup Pkte.'!A:B,2,0)</f>
        <v>19</v>
      </c>
      <c r="H41" s="18">
        <f>IFERROR(VLOOKUP(B41,'SC Wieden Mädchen'!D:E,2,0),99)</f>
        <v>10</v>
      </c>
      <c r="I41" s="18">
        <f>IFERROR(VLOOKUP(H41,'Cup Pkte.'!$A:$B,2,0),0)</f>
        <v>16</v>
      </c>
      <c r="J41" s="18"/>
      <c r="K41" s="18">
        <f>VLOOKUP(J41,'Cup Pkte.'!$A:$B,2,0)</f>
        <v>0</v>
      </c>
      <c r="L41" s="18"/>
      <c r="M41" s="18">
        <f>VLOOKUP(L41,'Cup Pkte.'!$A:$B,2,0)</f>
        <v>0</v>
      </c>
      <c r="N41" s="18"/>
      <c r="O41" s="18">
        <f>VLOOKUP(N41,'Cup Pkte.'!$A:$B,2,0)</f>
        <v>0</v>
      </c>
      <c r="P41" s="18">
        <v>11</v>
      </c>
      <c r="Q41" s="18">
        <f>VLOOKUP(P41,'Cup Pkte.'!$A:$B,2,0)</f>
        <v>15</v>
      </c>
      <c r="R41" s="27">
        <f t="shared" si="2"/>
        <v>50</v>
      </c>
      <c r="X41" s="33">
        <v>40</v>
      </c>
      <c r="Y41" s="34" t="s">
        <v>452</v>
      </c>
      <c r="Z41" s="34" t="s">
        <v>28</v>
      </c>
      <c r="AA41" s="34" t="s">
        <v>29</v>
      </c>
      <c r="AB41" s="33">
        <v>2010</v>
      </c>
      <c r="AC41" s="35">
        <v>8</v>
      </c>
    </row>
    <row r="42" spans="1:29" ht="18.75" x14ac:dyDescent="0.3">
      <c r="A42" s="37">
        <v>13</v>
      </c>
      <c r="B42" s="26" t="s">
        <v>301</v>
      </c>
      <c r="C42" s="26" t="s">
        <v>75</v>
      </c>
      <c r="D42" s="26" t="s">
        <v>48</v>
      </c>
      <c r="E42" s="18">
        <v>2002</v>
      </c>
      <c r="F42" s="18"/>
      <c r="G42" s="18"/>
      <c r="H42" s="18">
        <f>IFERROR(VLOOKUP(B42,'SC Wieden Mädchen'!D:E,2,0),99)</f>
        <v>3</v>
      </c>
      <c r="I42" s="18">
        <f>IFERROR(VLOOKUP(H42,'Cup Pkte.'!$A:$B,2,0),0)</f>
        <v>23</v>
      </c>
      <c r="J42" s="18"/>
      <c r="K42" s="18">
        <f>VLOOKUP(J42,'Cup Pkte.'!$A:$B,2,0)</f>
        <v>0</v>
      </c>
      <c r="L42" s="18">
        <v>3</v>
      </c>
      <c r="M42" s="18">
        <f>VLOOKUP(L42,'Cup Pkte.'!$A:$B,2,0)</f>
        <v>23</v>
      </c>
      <c r="N42" s="18">
        <v>14</v>
      </c>
      <c r="O42" s="18">
        <f>VLOOKUP(N42,'Cup Pkte.'!$A:$B,2,0)</f>
        <v>12</v>
      </c>
      <c r="P42" s="18"/>
      <c r="Q42" s="18">
        <f>VLOOKUP(P42,'Cup Pkte.'!$A:$B,2,0)</f>
        <v>0</v>
      </c>
      <c r="R42" s="27">
        <f t="shared" si="2"/>
        <v>58</v>
      </c>
      <c r="X42" s="33">
        <v>40</v>
      </c>
      <c r="Y42" s="34" t="s">
        <v>453</v>
      </c>
      <c r="Z42" s="34" t="s">
        <v>28</v>
      </c>
      <c r="AA42" s="34" t="s">
        <v>29</v>
      </c>
      <c r="AB42" s="33">
        <v>2007</v>
      </c>
      <c r="AC42" s="35">
        <v>8</v>
      </c>
    </row>
    <row r="43" spans="1:29" ht="18.75" x14ac:dyDescent="0.3">
      <c r="A43" s="37">
        <v>11</v>
      </c>
      <c r="B43" s="26" t="s">
        <v>16</v>
      </c>
      <c r="C43" s="26" t="s">
        <v>1</v>
      </c>
      <c r="D43" s="26" t="s">
        <v>29</v>
      </c>
      <c r="E43" s="18">
        <v>2006</v>
      </c>
      <c r="F43" s="18">
        <v>9</v>
      </c>
      <c r="G43" s="18">
        <f>VLOOKUP(F43,'Cup Pkte.'!A:B,2,0)</f>
        <v>17</v>
      </c>
      <c r="H43" s="18">
        <f>IFERROR(VLOOKUP(B43,'SC Wieden Mädchen'!D:E,2,0),99)</f>
        <v>99</v>
      </c>
      <c r="I43" s="18">
        <f>IFERROR(VLOOKUP(H43,'Cup Pkte.'!$A:$B,2,0),0)</f>
        <v>0</v>
      </c>
      <c r="J43" s="18"/>
      <c r="K43" s="18">
        <f>VLOOKUP(J43,'Cup Pkte.'!$A:$B,2,0)</f>
        <v>0</v>
      </c>
      <c r="L43" s="18">
        <v>5</v>
      </c>
      <c r="M43" s="18">
        <f>VLOOKUP(L43,'Cup Pkte.'!$A:$B,2,0)</f>
        <v>21</v>
      </c>
      <c r="N43" s="18">
        <v>5</v>
      </c>
      <c r="O43" s="18">
        <f>VLOOKUP(N43,'Cup Pkte.'!$A:$B,2,0)</f>
        <v>21</v>
      </c>
      <c r="P43" s="18"/>
      <c r="Q43" s="18">
        <f>VLOOKUP(P43,'Cup Pkte.'!$A:$B,2,0)</f>
        <v>0</v>
      </c>
      <c r="R43" s="27">
        <f t="shared" si="2"/>
        <v>59</v>
      </c>
      <c r="X43" s="33">
        <v>42</v>
      </c>
      <c r="Y43" s="34" t="s">
        <v>454</v>
      </c>
      <c r="Z43" s="34" t="s">
        <v>108</v>
      </c>
      <c r="AA43" s="34" t="s">
        <v>30</v>
      </c>
      <c r="AB43" s="33">
        <v>2004</v>
      </c>
      <c r="AC43" s="35">
        <v>6</v>
      </c>
    </row>
    <row r="44" spans="1:29" ht="18.75" x14ac:dyDescent="0.3">
      <c r="A44" s="37">
        <v>11</v>
      </c>
      <c r="B44" s="26" t="s">
        <v>19</v>
      </c>
      <c r="C44" s="26" t="s">
        <v>17</v>
      </c>
      <c r="D44" s="26" t="s">
        <v>29</v>
      </c>
      <c r="E44" s="18">
        <v>2006</v>
      </c>
      <c r="F44" s="18">
        <v>10</v>
      </c>
      <c r="G44" s="18">
        <f>VLOOKUP(F44,'Cup Pkte.'!A:B,2,0)</f>
        <v>16</v>
      </c>
      <c r="H44" s="18">
        <f>IFERROR(VLOOKUP(B44,'SC Wieden Mädchen'!D:E,2,0),99)</f>
        <v>99</v>
      </c>
      <c r="I44" s="18">
        <f>IFERROR(VLOOKUP(H44,'Cup Pkte.'!$A:$B,2,0),0)</f>
        <v>0</v>
      </c>
      <c r="J44" s="18">
        <v>12</v>
      </c>
      <c r="K44" s="18">
        <f>VLOOKUP(J44,'Cup Pkte.'!$A:$B,2,0)</f>
        <v>14</v>
      </c>
      <c r="L44" s="18">
        <v>21</v>
      </c>
      <c r="M44" s="18">
        <f>VLOOKUP(L44,'Cup Pkte.'!$A:$B,2,0)</f>
        <v>5</v>
      </c>
      <c r="N44" s="18">
        <v>15</v>
      </c>
      <c r="O44" s="18">
        <f>VLOOKUP(N44,'Cup Pkte.'!$A:$B,2,0)</f>
        <v>11</v>
      </c>
      <c r="P44" s="18">
        <v>13</v>
      </c>
      <c r="Q44" s="18">
        <f>VLOOKUP(P44,'Cup Pkte.'!$A:$B,2,0)</f>
        <v>13</v>
      </c>
      <c r="R44" s="27">
        <f t="shared" si="2"/>
        <v>59</v>
      </c>
      <c r="X44" s="33">
        <v>42</v>
      </c>
      <c r="Y44" s="34" t="s">
        <v>455</v>
      </c>
      <c r="Z44" s="34" t="s">
        <v>389</v>
      </c>
      <c r="AA44" s="34" t="s">
        <v>48</v>
      </c>
      <c r="AB44" s="33">
        <v>2004</v>
      </c>
      <c r="AC44" s="35">
        <v>6</v>
      </c>
    </row>
    <row r="45" spans="1:29" ht="18.75" x14ac:dyDescent="0.3">
      <c r="A45" s="37">
        <v>10</v>
      </c>
      <c r="B45" s="26" t="s">
        <v>39</v>
      </c>
      <c r="C45" s="26" t="s">
        <v>40</v>
      </c>
      <c r="D45" s="26" t="s">
        <v>29</v>
      </c>
      <c r="E45" s="18">
        <v>2004</v>
      </c>
      <c r="F45" s="18">
        <v>20</v>
      </c>
      <c r="G45" s="18">
        <f>VLOOKUP(F45,'Cup Pkte.'!A:B,2,0)</f>
        <v>6</v>
      </c>
      <c r="H45" s="18">
        <f>IFERROR(VLOOKUP(B45,'SC Wieden Mädchen'!D:E,2,0),99)</f>
        <v>13</v>
      </c>
      <c r="I45" s="18">
        <f>IFERROR(VLOOKUP(H45,'Cup Pkte.'!$A:$B,2,0),0)</f>
        <v>13</v>
      </c>
      <c r="J45" s="18">
        <v>10</v>
      </c>
      <c r="K45" s="18">
        <f>VLOOKUP(J45,'Cup Pkte.'!$A:$B,2,0)</f>
        <v>16</v>
      </c>
      <c r="L45" s="18">
        <v>12</v>
      </c>
      <c r="M45" s="18">
        <f>VLOOKUP(L45,'Cup Pkte.'!$A:$B,2,0)</f>
        <v>14</v>
      </c>
      <c r="N45" s="18">
        <v>8</v>
      </c>
      <c r="O45" s="18">
        <f>VLOOKUP(N45,'Cup Pkte.'!$A:$B,2,0)</f>
        <v>18</v>
      </c>
      <c r="P45" s="18"/>
      <c r="Q45" s="18">
        <f>VLOOKUP(P45,'Cup Pkte.'!$A:$B,2,0)</f>
        <v>0</v>
      </c>
      <c r="R45" s="27">
        <f t="shared" si="2"/>
        <v>67</v>
      </c>
      <c r="X45" s="33">
        <v>44</v>
      </c>
      <c r="Y45" s="34" t="s">
        <v>456</v>
      </c>
      <c r="Z45" s="34" t="s">
        <v>32</v>
      </c>
      <c r="AA45" s="34" t="s">
        <v>30</v>
      </c>
      <c r="AB45" s="33">
        <v>2009</v>
      </c>
      <c r="AC45" s="35">
        <v>5</v>
      </c>
    </row>
    <row r="46" spans="1:29" ht="18.75" x14ac:dyDescent="0.3">
      <c r="A46" s="37">
        <v>9</v>
      </c>
      <c r="B46" s="26" t="s">
        <v>25</v>
      </c>
      <c r="C46" s="26" t="s">
        <v>26</v>
      </c>
      <c r="D46" s="26" t="s">
        <v>29</v>
      </c>
      <c r="E46" s="18">
        <v>2006</v>
      </c>
      <c r="F46" s="18">
        <v>15</v>
      </c>
      <c r="G46" s="18">
        <f>VLOOKUP(F46,'Cup Pkte.'!A:B,2,0)</f>
        <v>11</v>
      </c>
      <c r="H46" s="18">
        <f>IFERROR(VLOOKUP(B46,'SC Wieden Mädchen'!D:E,2,0),99)</f>
        <v>7</v>
      </c>
      <c r="I46" s="18">
        <f>IFERROR(VLOOKUP(H46,'Cup Pkte.'!$A:$B,2,0),0)</f>
        <v>19</v>
      </c>
      <c r="J46" s="18">
        <v>9</v>
      </c>
      <c r="K46" s="18">
        <f>VLOOKUP(J46,'Cup Pkte.'!$A:$B,2,0)</f>
        <v>17</v>
      </c>
      <c r="L46" s="18"/>
      <c r="M46" s="18">
        <f>VLOOKUP(L46,'Cup Pkte.'!$A:$B,2,0)</f>
        <v>0</v>
      </c>
      <c r="N46" s="18"/>
      <c r="O46" s="18">
        <f>VLOOKUP(N46,'Cup Pkte.'!$A:$B,2,0)</f>
        <v>0</v>
      </c>
      <c r="P46" s="18">
        <v>5</v>
      </c>
      <c r="Q46" s="18">
        <f>VLOOKUP(P46,'Cup Pkte.'!$A:$B,2,0)</f>
        <v>21</v>
      </c>
      <c r="R46" s="27">
        <f t="shared" si="2"/>
        <v>68</v>
      </c>
      <c r="X46" s="33">
        <v>45</v>
      </c>
      <c r="Y46" s="34" t="s">
        <v>457</v>
      </c>
      <c r="Z46" s="34" t="s">
        <v>108</v>
      </c>
      <c r="AA46" s="34" t="s">
        <v>30</v>
      </c>
      <c r="AB46" s="33">
        <v>2003</v>
      </c>
      <c r="AC46" s="35">
        <v>4</v>
      </c>
    </row>
    <row r="47" spans="1:29" ht="18.75" x14ac:dyDescent="0.3">
      <c r="A47" s="37">
        <v>7</v>
      </c>
      <c r="B47" s="26" t="s">
        <v>21</v>
      </c>
      <c r="C47" s="26" t="s">
        <v>22</v>
      </c>
      <c r="D47" s="26" t="s">
        <v>29</v>
      </c>
      <c r="E47" s="18">
        <v>2003</v>
      </c>
      <c r="F47" s="18">
        <v>12</v>
      </c>
      <c r="G47" s="18">
        <f>VLOOKUP(F47,'Cup Pkte.'!A:B,2,0)</f>
        <v>14</v>
      </c>
      <c r="H47" s="18">
        <f>IFERROR(VLOOKUP(B47,'SC Wieden Mädchen'!D:E,2,0),99)</f>
        <v>12</v>
      </c>
      <c r="I47" s="18">
        <f>IFERROR(VLOOKUP(H47,'Cup Pkte.'!$A:$B,2,0),0)</f>
        <v>14</v>
      </c>
      <c r="J47" s="18">
        <v>7</v>
      </c>
      <c r="K47" s="18">
        <f>VLOOKUP(J47,'Cup Pkte.'!$A:$B,2,0)</f>
        <v>19</v>
      </c>
      <c r="L47" s="18">
        <v>19</v>
      </c>
      <c r="M47" s="18"/>
      <c r="N47" s="18">
        <v>13</v>
      </c>
      <c r="O47" s="18">
        <f>VLOOKUP(N47,'Cup Pkte.'!$A:$B,2,0)</f>
        <v>13</v>
      </c>
      <c r="P47" s="18">
        <v>8</v>
      </c>
      <c r="Q47" s="18">
        <f>VLOOKUP(P47,'Cup Pkte.'!$A:$B,2,0)</f>
        <v>18</v>
      </c>
      <c r="R47" s="27">
        <f t="shared" si="2"/>
        <v>78</v>
      </c>
      <c r="X47" s="33">
        <v>45</v>
      </c>
      <c r="Y47" s="34" t="s">
        <v>458</v>
      </c>
      <c r="Z47" s="34" t="s">
        <v>1</v>
      </c>
      <c r="AA47" s="34" t="s">
        <v>29</v>
      </c>
      <c r="AB47" s="33">
        <v>2011</v>
      </c>
      <c r="AC47" s="35">
        <v>4</v>
      </c>
    </row>
    <row r="48" spans="1:29" ht="18.75" x14ac:dyDescent="0.3">
      <c r="A48" s="37">
        <v>7</v>
      </c>
      <c r="B48" s="26" t="s">
        <v>49</v>
      </c>
      <c r="C48" s="26" t="s">
        <v>28</v>
      </c>
      <c r="D48" s="26" t="s">
        <v>29</v>
      </c>
      <c r="E48" s="18">
        <v>2006</v>
      </c>
      <c r="F48" s="18">
        <v>25</v>
      </c>
      <c r="G48" s="18"/>
      <c r="H48" s="18">
        <f>IFERROR(VLOOKUP(B48,'SC Wieden Mädchen'!D:E,2,0),99)</f>
        <v>15</v>
      </c>
      <c r="I48" s="18">
        <f>IFERROR(VLOOKUP(H48,'Cup Pkte.'!$A:$B,2,0),0)</f>
        <v>11</v>
      </c>
      <c r="J48" s="18">
        <v>5</v>
      </c>
      <c r="K48" s="18">
        <f>VLOOKUP(J48,'Cup Pkte.'!$A:$B,2,0)</f>
        <v>21</v>
      </c>
      <c r="L48" s="18">
        <v>11</v>
      </c>
      <c r="M48" s="18">
        <f>VLOOKUP(L48,'Cup Pkte.'!$A:$B,2,0)</f>
        <v>15</v>
      </c>
      <c r="N48" s="18">
        <v>12</v>
      </c>
      <c r="O48" s="18">
        <f>VLOOKUP(N48,'Cup Pkte.'!$A:$B,2,0)</f>
        <v>14</v>
      </c>
      <c r="P48" s="18">
        <v>9</v>
      </c>
      <c r="Q48" s="18">
        <f>VLOOKUP(P48,'Cup Pkte.'!$A:$B,2,0)</f>
        <v>17</v>
      </c>
      <c r="R48" s="27">
        <f t="shared" si="2"/>
        <v>78</v>
      </c>
      <c r="X48" s="33">
        <v>47</v>
      </c>
      <c r="Y48" s="34" t="s">
        <v>459</v>
      </c>
      <c r="Z48" s="34" t="s">
        <v>22</v>
      </c>
      <c r="AA48" s="34" t="s">
        <v>29</v>
      </c>
      <c r="AB48" s="33">
        <v>2003</v>
      </c>
      <c r="AC48" s="35">
        <v>3</v>
      </c>
    </row>
    <row r="49" spans="1:29" ht="18.75" x14ac:dyDescent="0.3">
      <c r="A49" s="24">
        <v>5</v>
      </c>
      <c r="B49" s="26" t="s">
        <v>15</v>
      </c>
      <c r="C49" s="26" t="s">
        <v>12</v>
      </c>
      <c r="D49" s="26" t="s">
        <v>29</v>
      </c>
      <c r="E49" s="18">
        <v>2004</v>
      </c>
      <c r="F49" s="18">
        <v>8</v>
      </c>
      <c r="G49" s="18">
        <f>VLOOKUP(F49,'Cup Pkte.'!A:B,2,0)</f>
        <v>18</v>
      </c>
      <c r="H49" s="18">
        <f>IFERROR(VLOOKUP(B49,'SC Wieden Mädchen'!D:E,2,0),99)</f>
        <v>8</v>
      </c>
      <c r="I49" s="18">
        <f>IFERROR(VLOOKUP(H49,'Cup Pkte.'!$A:$B,2,0),0)</f>
        <v>18</v>
      </c>
      <c r="J49" s="18">
        <v>8</v>
      </c>
      <c r="K49" s="18">
        <f>VLOOKUP(J49,'Cup Pkte.'!$A:$B,2,0)</f>
        <v>18</v>
      </c>
      <c r="L49" s="18">
        <v>6</v>
      </c>
      <c r="M49" s="18">
        <f>VLOOKUP(L49,'Cup Pkte.'!$A:$B,2,0)</f>
        <v>20</v>
      </c>
      <c r="N49" s="18"/>
      <c r="O49" s="18">
        <f>VLOOKUP(N49,'Cup Pkte.'!$A:$B,2,0)</f>
        <v>0</v>
      </c>
      <c r="P49" s="18">
        <v>4</v>
      </c>
      <c r="Q49" s="18">
        <f>VLOOKUP(P49,'Cup Pkte.'!$A:$B,2,0)</f>
        <v>22</v>
      </c>
      <c r="R49" s="27">
        <f t="shared" si="2"/>
        <v>96</v>
      </c>
      <c r="X49" s="33">
        <v>47</v>
      </c>
      <c r="Y49" s="34" t="s">
        <v>460</v>
      </c>
      <c r="Z49" s="34" t="s">
        <v>1</v>
      </c>
      <c r="AA49" s="34" t="s">
        <v>29</v>
      </c>
      <c r="AB49" s="33">
        <v>2009</v>
      </c>
      <c r="AC49" s="35">
        <v>3</v>
      </c>
    </row>
    <row r="50" spans="1:29" ht="18.75" x14ac:dyDescent="0.3">
      <c r="A50" s="24">
        <v>5</v>
      </c>
      <c r="B50" s="26" t="s">
        <v>42</v>
      </c>
      <c r="C50" s="26" t="s">
        <v>43</v>
      </c>
      <c r="D50" s="26" t="s">
        <v>29</v>
      </c>
      <c r="E50" s="18">
        <v>2003</v>
      </c>
      <c r="F50" s="18">
        <v>22</v>
      </c>
      <c r="G50" s="18">
        <f>VLOOKUP(F50,'Cup Pkte.'!A:B,2,0)</f>
        <v>4</v>
      </c>
      <c r="H50" s="18">
        <f>IFERROR(VLOOKUP(B50,'SC Wieden Mädchen'!D:E,2,0),99)</f>
        <v>37</v>
      </c>
      <c r="I50" s="18">
        <f>IFERROR(VLOOKUP(H50,'Cup Pkte.'!$A:$B,2,0),0)</f>
        <v>0</v>
      </c>
      <c r="J50" s="18">
        <v>1</v>
      </c>
      <c r="K50" s="18">
        <f>VLOOKUP(J50,'Cup Pkte.'!$A:$B,2,0)</f>
        <v>25</v>
      </c>
      <c r="L50" s="18">
        <v>8</v>
      </c>
      <c r="M50" s="18">
        <f>VLOOKUP(L50,'Cup Pkte.'!$A:$B,2,0)</f>
        <v>18</v>
      </c>
      <c r="N50" s="18">
        <v>1</v>
      </c>
      <c r="O50" s="18">
        <f>VLOOKUP(N50,'Cup Pkte.'!$A:$B,2,0)</f>
        <v>25</v>
      </c>
      <c r="P50" s="18">
        <v>2</v>
      </c>
      <c r="Q50" s="18">
        <f>VLOOKUP(P50,'Cup Pkte.'!$A:$B,2,0)</f>
        <v>24</v>
      </c>
      <c r="R50" s="27">
        <f t="shared" si="2"/>
        <v>96</v>
      </c>
      <c r="X50" s="33">
        <v>47</v>
      </c>
      <c r="Y50" s="34" t="s">
        <v>461</v>
      </c>
      <c r="Z50" s="34" t="s">
        <v>22</v>
      </c>
      <c r="AA50" s="34" t="s">
        <v>29</v>
      </c>
      <c r="AB50" s="33">
        <v>2007</v>
      </c>
      <c r="AC50" s="35">
        <v>3</v>
      </c>
    </row>
    <row r="51" spans="1:29" ht="18.75" x14ac:dyDescent="0.3">
      <c r="A51" s="24">
        <v>3</v>
      </c>
      <c r="B51" s="26" t="s">
        <v>9</v>
      </c>
      <c r="C51" s="26" t="s">
        <v>10</v>
      </c>
      <c r="D51" s="26" t="s">
        <v>29</v>
      </c>
      <c r="E51" s="18">
        <v>2005</v>
      </c>
      <c r="F51" s="18">
        <v>5</v>
      </c>
      <c r="G51" s="18">
        <f>VLOOKUP(F51,'Cup Pkte.'!A:B,2,0)</f>
        <v>21</v>
      </c>
      <c r="H51" s="18">
        <f>IFERROR(VLOOKUP(B51,'SC Wieden Mädchen'!D:E,2,0),99)</f>
        <v>5</v>
      </c>
      <c r="I51" s="18">
        <f>IFERROR(VLOOKUP(H51,'Cup Pkte.'!$A:$B,2,0),0)</f>
        <v>21</v>
      </c>
      <c r="J51" s="18">
        <v>3</v>
      </c>
      <c r="K51" s="18">
        <f>VLOOKUP(J51,'Cup Pkte.'!$A:$B,2,0)</f>
        <v>23</v>
      </c>
      <c r="L51" s="18">
        <v>10</v>
      </c>
      <c r="M51" s="18"/>
      <c r="N51" s="18">
        <v>4</v>
      </c>
      <c r="O51" s="18">
        <f>VLOOKUP(N51,'Cup Pkte.'!$A:$B,2,0)</f>
        <v>22</v>
      </c>
      <c r="P51" s="18">
        <v>6</v>
      </c>
      <c r="Q51" s="18">
        <f>VLOOKUP(P51,'Cup Pkte.'!$A:$B,2,0)</f>
        <v>20</v>
      </c>
      <c r="R51" s="27">
        <f t="shared" si="2"/>
        <v>107</v>
      </c>
      <c r="X51" s="33">
        <v>50</v>
      </c>
      <c r="Y51" s="34" t="s">
        <v>462</v>
      </c>
      <c r="Z51" s="34" t="s">
        <v>47</v>
      </c>
      <c r="AA51" s="34" t="s">
        <v>48</v>
      </c>
      <c r="AB51" s="33">
        <v>2006</v>
      </c>
      <c r="AC51" s="35">
        <v>2</v>
      </c>
    </row>
    <row r="52" spans="1:29" ht="18.75" x14ac:dyDescent="0.3">
      <c r="A52" s="24">
        <v>3</v>
      </c>
      <c r="B52" s="26" t="s">
        <v>11</v>
      </c>
      <c r="C52" s="26" t="s">
        <v>12</v>
      </c>
      <c r="D52" s="26" t="s">
        <v>29</v>
      </c>
      <c r="E52" s="18">
        <v>2005</v>
      </c>
      <c r="F52" s="18">
        <v>6</v>
      </c>
      <c r="G52" s="18">
        <f>VLOOKUP(F52,'Cup Pkte.'!A:B,2,0)</f>
        <v>20</v>
      </c>
      <c r="H52" s="18">
        <f>IFERROR(VLOOKUP(B52,'SC Wieden Mädchen'!D:E,2,0),99)</f>
        <v>4</v>
      </c>
      <c r="I52" s="18">
        <f>IFERROR(VLOOKUP(H52,'Cup Pkte.'!$A:$B,2,0),0)</f>
        <v>22</v>
      </c>
      <c r="J52" s="18"/>
      <c r="K52" s="18">
        <f>VLOOKUP(J52,'Cup Pkte.'!$A:$B,2,0)</f>
        <v>0</v>
      </c>
      <c r="L52" s="18">
        <v>4</v>
      </c>
      <c r="M52" s="18">
        <f>VLOOKUP(L52,'Cup Pkte.'!$A:$B,2,0)</f>
        <v>22</v>
      </c>
      <c r="N52" s="18">
        <v>6</v>
      </c>
      <c r="O52" s="18">
        <f>VLOOKUP(N52,'Cup Pkte.'!$A:$B,2,0)</f>
        <v>20</v>
      </c>
      <c r="P52" s="18">
        <v>3</v>
      </c>
      <c r="Q52" s="18">
        <f>VLOOKUP(P52,'Cup Pkte.'!$A:$B,2,0)</f>
        <v>23</v>
      </c>
      <c r="R52" s="27">
        <f t="shared" si="2"/>
        <v>107</v>
      </c>
      <c r="X52" s="33">
        <v>50</v>
      </c>
      <c r="Y52" s="34" t="s">
        <v>463</v>
      </c>
      <c r="Z52" s="34" t="s">
        <v>32</v>
      </c>
      <c r="AA52" s="34" t="s">
        <v>30</v>
      </c>
      <c r="AB52" s="33">
        <v>2007</v>
      </c>
      <c r="AC52" s="35">
        <v>2</v>
      </c>
    </row>
    <row r="53" spans="1:29" ht="18.75" x14ac:dyDescent="0.3">
      <c r="A53" s="24">
        <v>2</v>
      </c>
      <c r="B53" s="26" t="s">
        <v>37</v>
      </c>
      <c r="C53" s="26" t="s">
        <v>14</v>
      </c>
      <c r="D53" s="26" t="s">
        <v>29</v>
      </c>
      <c r="E53" s="18">
        <v>2003</v>
      </c>
      <c r="F53" s="18">
        <v>18</v>
      </c>
      <c r="G53" s="18"/>
      <c r="H53" s="18">
        <f>IFERROR(VLOOKUP(B53,'SC Wieden Mädchen'!D:E,2,0),99)</f>
        <v>6</v>
      </c>
      <c r="I53" s="18">
        <f>IFERROR(VLOOKUP(H53,'Cup Pkte.'!$A:$B,2,0),0)</f>
        <v>20</v>
      </c>
      <c r="J53" s="18">
        <v>4</v>
      </c>
      <c r="K53" s="18">
        <f>VLOOKUP(J53,'Cup Pkte.'!$A:$B,2,0)</f>
        <v>22</v>
      </c>
      <c r="L53" s="18">
        <v>2</v>
      </c>
      <c r="M53" s="18">
        <f>VLOOKUP(L53,'Cup Pkte.'!$A:$B,2,0)</f>
        <v>24</v>
      </c>
      <c r="N53" s="18">
        <v>2</v>
      </c>
      <c r="O53" s="18">
        <f>VLOOKUP(N53,'Cup Pkte.'!$A:$B,2,0)</f>
        <v>24</v>
      </c>
      <c r="P53" s="18">
        <v>1</v>
      </c>
      <c r="Q53" s="18">
        <f>VLOOKUP(P53,'Cup Pkte.'!$A:$B,2,0)</f>
        <v>25</v>
      </c>
      <c r="R53" s="27">
        <f t="shared" si="2"/>
        <v>115</v>
      </c>
      <c r="X53" s="33">
        <v>52</v>
      </c>
      <c r="Y53" s="34" t="s">
        <v>464</v>
      </c>
      <c r="Z53" s="34" t="s">
        <v>6</v>
      </c>
      <c r="AA53" s="34" t="s">
        <v>29</v>
      </c>
      <c r="AB53" s="33">
        <v>2011</v>
      </c>
      <c r="AC53" s="35">
        <v>1</v>
      </c>
    </row>
    <row r="54" spans="1:29" ht="18.75" x14ac:dyDescent="0.3">
      <c r="A54" s="24">
        <v>1</v>
      </c>
      <c r="B54" s="26" t="s">
        <v>5</v>
      </c>
      <c r="C54" s="26" t="s">
        <v>6</v>
      </c>
      <c r="D54" s="26" t="s">
        <v>29</v>
      </c>
      <c r="E54" s="18">
        <v>2004</v>
      </c>
      <c r="F54" s="18">
        <v>3</v>
      </c>
      <c r="G54" s="18">
        <f>VLOOKUP(F54,'Cup Pkte.'!A:B,2,0)</f>
        <v>23</v>
      </c>
      <c r="H54" s="18">
        <f>IFERROR(VLOOKUP(B54,'SC Wieden Mädchen'!D:E,2,0),99)</f>
        <v>1</v>
      </c>
      <c r="I54" s="18">
        <f>IFERROR(VLOOKUP(H54,'Cup Pkte.'!$A:$B,2,0),0)</f>
        <v>25</v>
      </c>
      <c r="J54" s="18">
        <v>2</v>
      </c>
      <c r="K54" s="18">
        <f>VLOOKUP(J54,'Cup Pkte.'!$A:$B,2,0)</f>
        <v>24</v>
      </c>
      <c r="L54" s="18">
        <v>1</v>
      </c>
      <c r="M54" s="18">
        <f>VLOOKUP(L54,'Cup Pkte.'!$A:$B,2,0)</f>
        <v>25</v>
      </c>
      <c r="N54" s="18">
        <v>7</v>
      </c>
      <c r="O54" s="18">
        <f>VLOOKUP(N54,'Cup Pkte.'!$A:$B,2,0)</f>
        <v>19</v>
      </c>
      <c r="P54" s="18"/>
      <c r="Q54" s="18">
        <f>VLOOKUP(P54,'Cup Pkte.'!$A:$B,2,0)</f>
        <v>0</v>
      </c>
      <c r="R54" s="27">
        <f t="shared" si="2"/>
        <v>116</v>
      </c>
      <c r="X54" s="33">
        <v>52</v>
      </c>
      <c r="Y54" s="34" t="s">
        <v>465</v>
      </c>
      <c r="Z54" s="34" t="s">
        <v>40</v>
      </c>
      <c r="AA54" s="34" t="s">
        <v>29</v>
      </c>
      <c r="AB54" s="33">
        <v>2005</v>
      </c>
      <c r="AC54" s="35">
        <v>1</v>
      </c>
    </row>
  </sheetData>
  <autoFilter ref="B1:R54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sortState ref="B2:R54">
      <sortCondition descending="1" ref="R2:R54"/>
    </sortState>
  </autoFilter>
  <sortState ref="A2:R54">
    <sortCondition ref="R2:R5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>
      <selection activeCell="H11" sqref="H2:H11"/>
    </sheetView>
  </sheetViews>
  <sheetFormatPr baseColWidth="10" defaultRowHeight="15" x14ac:dyDescent="0.25"/>
  <cols>
    <col min="1" max="1" width="20.85546875" bestFit="1" customWidth="1"/>
    <col min="5" max="5" width="20.28515625" bestFit="1" customWidth="1"/>
    <col min="8" max="8" width="14" bestFit="1" customWidth="1"/>
  </cols>
  <sheetData>
    <row r="1" spans="1:8" x14ac:dyDescent="0.25">
      <c r="A1" s="26" t="s">
        <v>290</v>
      </c>
      <c r="E1" s="22" t="s">
        <v>287</v>
      </c>
    </row>
    <row r="2" spans="1:8" x14ac:dyDescent="0.25">
      <c r="A2" s="26" t="s">
        <v>280</v>
      </c>
      <c r="E2" s="16" t="s">
        <v>389</v>
      </c>
      <c r="H2" s="16" t="s">
        <v>6</v>
      </c>
    </row>
    <row r="3" spans="1:8" x14ac:dyDescent="0.25">
      <c r="A3" s="26" t="s">
        <v>13</v>
      </c>
      <c r="E3" s="16" t="s">
        <v>22</v>
      </c>
      <c r="H3" s="16" t="s">
        <v>8</v>
      </c>
    </row>
    <row r="4" spans="1:8" x14ac:dyDescent="0.25">
      <c r="A4" s="26" t="s">
        <v>393</v>
      </c>
      <c r="E4" s="16" t="s">
        <v>387</v>
      </c>
      <c r="H4" s="16" t="s">
        <v>43</v>
      </c>
    </row>
    <row r="5" spans="1:8" x14ac:dyDescent="0.25">
      <c r="A5" s="26" t="s">
        <v>292</v>
      </c>
      <c r="E5" s="16" t="s">
        <v>75</v>
      </c>
      <c r="H5" s="16" t="s">
        <v>17</v>
      </c>
    </row>
    <row r="6" spans="1:8" x14ac:dyDescent="0.25">
      <c r="A6" s="26" t="s">
        <v>265</v>
      </c>
      <c r="E6" s="16" t="s">
        <v>6</v>
      </c>
      <c r="H6" s="16" t="s">
        <v>26</v>
      </c>
    </row>
    <row r="7" spans="1:8" x14ac:dyDescent="0.25">
      <c r="A7" s="26" t="s">
        <v>279</v>
      </c>
      <c r="E7" s="16" t="s">
        <v>289</v>
      </c>
      <c r="H7" s="16" t="s">
        <v>10</v>
      </c>
    </row>
    <row r="8" spans="1:8" x14ac:dyDescent="0.25">
      <c r="A8" s="26" t="s">
        <v>326</v>
      </c>
      <c r="E8" s="16" t="s">
        <v>47</v>
      </c>
      <c r="H8" s="16" t="s">
        <v>1</v>
      </c>
    </row>
    <row r="9" spans="1:8" x14ac:dyDescent="0.25">
      <c r="A9" s="26" t="s">
        <v>315</v>
      </c>
      <c r="E9" s="16" t="s">
        <v>8</v>
      </c>
      <c r="H9" s="16" t="s">
        <v>12</v>
      </c>
    </row>
    <row r="10" spans="1:8" x14ac:dyDescent="0.25">
      <c r="A10" s="26" t="s">
        <v>271</v>
      </c>
      <c r="E10" s="16" t="s">
        <v>43</v>
      </c>
      <c r="H10" s="16" t="s">
        <v>28</v>
      </c>
    </row>
    <row r="11" spans="1:8" x14ac:dyDescent="0.25">
      <c r="A11" s="26" t="s">
        <v>261</v>
      </c>
      <c r="E11" s="16" t="s">
        <v>45</v>
      </c>
      <c r="H11" s="16" t="s">
        <v>14</v>
      </c>
    </row>
    <row r="12" spans="1:8" x14ac:dyDescent="0.25">
      <c r="A12" s="26" t="s">
        <v>276</v>
      </c>
      <c r="E12" s="16" t="s">
        <v>412</v>
      </c>
    </row>
    <row r="13" spans="1:8" x14ac:dyDescent="0.25">
      <c r="A13" s="26" t="s">
        <v>313</v>
      </c>
      <c r="E13" s="16" t="s">
        <v>108</v>
      </c>
    </row>
    <row r="14" spans="1:8" x14ac:dyDescent="0.25">
      <c r="A14" s="26" t="s">
        <v>391</v>
      </c>
      <c r="E14" s="16" t="s">
        <v>17</v>
      </c>
    </row>
    <row r="15" spans="1:8" x14ac:dyDescent="0.25">
      <c r="A15" s="26" t="s">
        <v>263</v>
      </c>
      <c r="E15" s="16" t="s">
        <v>40</v>
      </c>
    </row>
    <row r="16" spans="1:8" x14ac:dyDescent="0.25">
      <c r="A16" s="26" t="s">
        <v>285</v>
      </c>
      <c r="E16" s="16" t="s">
        <v>248</v>
      </c>
    </row>
    <row r="17" spans="1:5" x14ac:dyDescent="0.25">
      <c r="A17" s="26" t="s">
        <v>38</v>
      </c>
      <c r="E17" s="16" t="s">
        <v>26</v>
      </c>
    </row>
    <row r="18" spans="1:5" x14ac:dyDescent="0.25">
      <c r="A18" s="26" t="s">
        <v>49</v>
      </c>
      <c r="E18" s="16" t="s">
        <v>4</v>
      </c>
    </row>
    <row r="19" spans="1:5" x14ac:dyDescent="0.25">
      <c r="A19" s="26" t="s">
        <v>253</v>
      </c>
      <c r="E19" s="16" t="s">
        <v>20</v>
      </c>
    </row>
    <row r="20" spans="1:5" x14ac:dyDescent="0.25">
      <c r="A20" s="26" t="s">
        <v>251</v>
      </c>
      <c r="E20" s="16" t="s">
        <v>10</v>
      </c>
    </row>
    <row r="21" spans="1:5" x14ac:dyDescent="0.25">
      <c r="A21" s="26" t="s">
        <v>270</v>
      </c>
      <c r="E21" s="16" t="s">
        <v>1</v>
      </c>
    </row>
    <row r="22" spans="1:5" x14ac:dyDescent="0.25">
      <c r="A22" s="26" t="s">
        <v>311</v>
      </c>
      <c r="E22" s="16" t="s">
        <v>158</v>
      </c>
    </row>
    <row r="23" spans="1:5" x14ac:dyDescent="0.25">
      <c r="A23" s="26" t="s">
        <v>355</v>
      </c>
      <c r="E23" s="16" t="s">
        <v>12</v>
      </c>
    </row>
    <row r="24" spans="1:5" x14ac:dyDescent="0.25">
      <c r="A24" s="26" t="s">
        <v>41</v>
      </c>
      <c r="E24" s="16" t="s">
        <v>28</v>
      </c>
    </row>
    <row r="25" spans="1:5" x14ac:dyDescent="0.25">
      <c r="A25" s="26" t="s">
        <v>0</v>
      </c>
      <c r="E25" s="16" t="s">
        <v>324</v>
      </c>
    </row>
    <row r="26" spans="1:5" x14ac:dyDescent="0.25">
      <c r="A26" s="26" t="s">
        <v>303</v>
      </c>
      <c r="E26" s="22" t="s">
        <v>14</v>
      </c>
    </row>
    <row r="27" spans="1:5" x14ac:dyDescent="0.25">
      <c r="A27" s="26" t="s">
        <v>323</v>
      </c>
      <c r="E27" s="16" t="s">
        <v>32</v>
      </c>
    </row>
    <row r="28" spans="1:5" x14ac:dyDescent="0.25">
      <c r="A28" s="26" t="s">
        <v>258</v>
      </c>
      <c r="E28" s="16"/>
    </row>
    <row r="29" spans="1:5" x14ac:dyDescent="0.25">
      <c r="A29" s="26" t="s">
        <v>316</v>
      </c>
    </row>
    <row r="30" spans="1:5" x14ac:dyDescent="0.25">
      <c r="A30" s="26" t="s">
        <v>268</v>
      </c>
    </row>
    <row r="31" spans="1:5" x14ac:dyDescent="0.25">
      <c r="A31" s="26" t="s">
        <v>272</v>
      </c>
    </row>
    <row r="32" spans="1:5" x14ac:dyDescent="0.25">
      <c r="A32" s="26" t="s">
        <v>388</v>
      </c>
    </row>
    <row r="33" spans="1:1" x14ac:dyDescent="0.25">
      <c r="A33" s="26" t="s">
        <v>328</v>
      </c>
    </row>
    <row r="34" spans="1:1" x14ac:dyDescent="0.25">
      <c r="A34" s="26" t="s">
        <v>278</v>
      </c>
    </row>
    <row r="35" spans="1:1" x14ac:dyDescent="0.25">
      <c r="A35" s="26" t="s">
        <v>46</v>
      </c>
    </row>
    <row r="36" spans="1:1" x14ac:dyDescent="0.25">
      <c r="A36" s="26" t="s">
        <v>16</v>
      </c>
    </row>
    <row r="37" spans="1:1" x14ac:dyDescent="0.25">
      <c r="A37" s="26" t="s">
        <v>321</v>
      </c>
    </row>
    <row r="38" spans="1:1" x14ac:dyDescent="0.25">
      <c r="A38" s="26" t="s">
        <v>247</v>
      </c>
    </row>
    <row r="39" spans="1:1" x14ac:dyDescent="0.25">
      <c r="A39" s="26" t="s">
        <v>25</v>
      </c>
    </row>
    <row r="40" spans="1:1" x14ac:dyDescent="0.25">
      <c r="A40" s="26" t="s">
        <v>297</v>
      </c>
    </row>
    <row r="41" spans="1:1" x14ac:dyDescent="0.25">
      <c r="A41" s="26" t="s">
        <v>255</v>
      </c>
    </row>
    <row r="42" spans="1:1" x14ac:dyDescent="0.25">
      <c r="A42" s="26" t="s">
        <v>31</v>
      </c>
    </row>
    <row r="43" spans="1:1" x14ac:dyDescent="0.25">
      <c r="A43" s="26" t="s">
        <v>254</v>
      </c>
    </row>
    <row r="44" spans="1:1" x14ac:dyDescent="0.25">
      <c r="A44" s="26" t="s">
        <v>266</v>
      </c>
    </row>
    <row r="45" spans="1:1" x14ac:dyDescent="0.25">
      <c r="A45" s="26" t="s">
        <v>269</v>
      </c>
    </row>
    <row r="46" spans="1:1" x14ac:dyDescent="0.25">
      <c r="A46" s="26" t="s">
        <v>27</v>
      </c>
    </row>
    <row r="47" spans="1:1" x14ac:dyDescent="0.25">
      <c r="A47" s="26" t="s">
        <v>281</v>
      </c>
    </row>
    <row r="48" spans="1:1" x14ac:dyDescent="0.25">
      <c r="A48" s="26" t="s">
        <v>7</v>
      </c>
    </row>
    <row r="49" spans="1:1" x14ac:dyDescent="0.25">
      <c r="A49" s="26" t="s">
        <v>24</v>
      </c>
    </row>
    <row r="50" spans="1:1" x14ac:dyDescent="0.25">
      <c r="A50" s="26" t="s">
        <v>257</v>
      </c>
    </row>
    <row r="51" spans="1:1" x14ac:dyDescent="0.25">
      <c r="A51" s="26" t="s">
        <v>18</v>
      </c>
    </row>
    <row r="52" spans="1:1" x14ac:dyDescent="0.25">
      <c r="A52" s="26" t="s">
        <v>384</v>
      </c>
    </row>
    <row r="53" spans="1:1" x14ac:dyDescent="0.25">
      <c r="A53" s="26" t="s">
        <v>396</v>
      </c>
    </row>
    <row r="54" spans="1:1" x14ac:dyDescent="0.25">
      <c r="A54" s="26" t="s">
        <v>44</v>
      </c>
    </row>
    <row r="55" spans="1:1" x14ac:dyDescent="0.25">
      <c r="A55" s="26" t="s">
        <v>256</v>
      </c>
    </row>
    <row r="56" spans="1:1" x14ac:dyDescent="0.25">
      <c r="A56" s="26" t="s">
        <v>359</v>
      </c>
    </row>
    <row r="57" spans="1:1" x14ac:dyDescent="0.25">
      <c r="A57" s="26" t="s">
        <v>5</v>
      </c>
    </row>
    <row r="58" spans="1:1" x14ac:dyDescent="0.25">
      <c r="A58" s="26" t="s">
        <v>286</v>
      </c>
    </row>
    <row r="59" spans="1:1" x14ac:dyDescent="0.25">
      <c r="A59" s="26" t="s">
        <v>250</v>
      </c>
    </row>
    <row r="60" spans="1:1" x14ac:dyDescent="0.25">
      <c r="A60" s="26" t="s">
        <v>385</v>
      </c>
    </row>
    <row r="61" spans="1:1" x14ac:dyDescent="0.25">
      <c r="A61" s="26" t="s">
        <v>277</v>
      </c>
    </row>
    <row r="62" spans="1:1" x14ac:dyDescent="0.25">
      <c r="A62" s="26" t="s">
        <v>39</v>
      </c>
    </row>
    <row r="63" spans="1:1" x14ac:dyDescent="0.25">
      <c r="A63" s="26" t="s">
        <v>304</v>
      </c>
    </row>
    <row r="64" spans="1:1" x14ac:dyDescent="0.25">
      <c r="A64" s="26" t="s">
        <v>312</v>
      </c>
    </row>
    <row r="65" spans="1:1" x14ac:dyDescent="0.25">
      <c r="A65" s="26" t="s">
        <v>282</v>
      </c>
    </row>
    <row r="66" spans="1:1" x14ac:dyDescent="0.25">
      <c r="A66" s="26" t="s">
        <v>262</v>
      </c>
    </row>
    <row r="67" spans="1:1" x14ac:dyDescent="0.25">
      <c r="A67" s="26" t="s">
        <v>392</v>
      </c>
    </row>
    <row r="68" spans="1:1" x14ac:dyDescent="0.25">
      <c r="A68" s="26" t="s">
        <v>395</v>
      </c>
    </row>
    <row r="69" spans="1:1" x14ac:dyDescent="0.25">
      <c r="A69" s="26" t="s">
        <v>305</v>
      </c>
    </row>
    <row r="70" spans="1:1" x14ac:dyDescent="0.25">
      <c r="A70" s="26" t="s">
        <v>3</v>
      </c>
    </row>
    <row r="71" spans="1:1" x14ac:dyDescent="0.25">
      <c r="A71" s="26" t="s">
        <v>273</v>
      </c>
    </row>
    <row r="72" spans="1:1" x14ac:dyDescent="0.25">
      <c r="A72" s="26" t="s">
        <v>252</v>
      </c>
    </row>
    <row r="73" spans="1:1" x14ac:dyDescent="0.25">
      <c r="A73" s="26" t="s">
        <v>264</v>
      </c>
    </row>
    <row r="74" spans="1:1" x14ac:dyDescent="0.25">
      <c r="A74" s="26" t="s">
        <v>275</v>
      </c>
    </row>
    <row r="75" spans="1:1" x14ac:dyDescent="0.25">
      <c r="A75" s="26" t="s">
        <v>398</v>
      </c>
    </row>
    <row r="76" spans="1:1" x14ac:dyDescent="0.25">
      <c r="A76" s="26" t="s">
        <v>397</v>
      </c>
    </row>
    <row r="77" spans="1:1" x14ac:dyDescent="0.25">
      <c r="A77" s="26" t="s">
        <v>356</v>
      </c>
    </row>
    <row r="78" spans="1:1" x14ac:dyDescent="0.25">
      <c r="A78" s="26" t="s">
        <v>356</v>
      </c>
    </row>
    <row r="79" spans="1:1" x14ac:dyDescent="0.25">
      <c r="A79" s="26" t="s">
        <v>319</v>
      </c>
    </row>
    <row r="80" spans="1:1" x14ac:dyDescent="0.25">
      <c r="A80" s="26" t="s">
        <v>274</v>
      </c>
    </row>
    <row r="81" spans="1:1" x14ac:dyDescent="0.25">
      <c r="A81" s="26" t="s">
        <v>390</v>
      </c>
    </row>
    <row r="82" spans="1:1" x14ac:dyDescent="0.25">
      <c r="A82" s="26" t="s">
        <v>42</v>
      </c>
    </row>
    <row r="83" spans="1:1" x14ac:dyDescent="0.25">
      <c r="A83" s="26" t="s">
        <v>325</v>
      </c>
    </row>
    <row r="84" spans="1:1" x14ac:dyDescent="0.25">
      <c r="A84" s="26" t="s">
        <v>288</v>
      </c>
    </row>
    <row r="85" spans="1:1" x14ac:dyDescent="0.25">
      <c r="A85" s="26" t="s">
        <v>15</v>
      </c>
    </row>
    <row r="86" spans="1:1" x14ac:dyDescent="0.25">
      <c r="A86" s="26" t="s">
        <v>249</v>
      </c>
    </row>
    <row r="87" spans="1:1" x14ac:dyDescent="0.25">
      <c r="A87" s="26" t="s">
        <v>284</v>
      </c>
    </row>
    <row r="88" spans="1:1" x14ac:dyDescent="0.25">
      <c r="A88" s="26" t="s">
        <v>296</v>
      </c>
    </row>
    <row r="89" spans="1:1" x14ac:dyDescent="0.25">
      <c r="A89" s="26" t="s">
        <v>358</v>
      </c>
    </row>
    <row r="90" spans="1:1" x14ac:dyDescent="0.25">
      <c r="A90" s="26" t="s">
        <v>309</v>
      </c>
    </row>
    <row r="91" spans="1:1" x14ac:dyDescent="0.25">
      <c r="A91" s="26" t="s">
        <v>322</v>
      </c>
    </row>
    <row r="92" spans="1:1" x14ac:dyDescent="0.25">
      <c r="A92" s="26" t="s">
        <v>19</v>
      </c>
    </row>
    <row r="93" spans="1:1" x14ac:dyDescent="0.25">
      <c r="A93" s="26" t="s">
        <v>267</v>
      </c>
    </row>
    <row r="94" spans="1:1" x14ac:dyDescent="0.25">
      <c r="A94" s="26" t="s">
        <v>314</v>
      </c>
    </row>
    <row r="95" spans="1:1" x14ac:dyDescent="0.25">
      <c r="A95" s="26" t="s">
        <v>317</v>
      </c>
    </row>
    <row r="96" spans="1:1" x14ac:dyDescent="0.25">
      <c r="A96" s="26" t="s">
        <v>318</v>
      </c>
    </row>
    <row r="97" spans="1:1" x14ac:dyDescent="0.25">
      <c r="A97" s="26" t="s">
        <v>291</v>
      </c>
    </row>
    <row r="98" spans="1:1" x14ac:dyDescent="0.25">
      <c r="A98" s="26" t="s">
        <v>260</v>
      </c>
    </row>
    <row r="99" spans="1:1" x14ac:dyDescent="0.25">
      <c r="A99" s="26" t="s">
        <v>23</v>
      </c>
    </row>
    <row r="100" spans="1:1" x14ac:dyDescent="0.25">
      <c r="A100" s="26" t="s">
        <v>21</v>
      </c>
    </row>
    <row r="101" spans="1:1" x14ac:dyDescent="0.25">
      <c r="A101" s="26" t="s">
        <v>37</v>
      </c>
    </row>
    <row r="102" spans="1:1" x14ac:dyDescent="0.25">
      <c r="A102" s="26" t="s">
        <v>327</v>
      </c>
    </row>
    <row r="103" spans="1:1" x14ac:dyDescent="0.25">
      <c r="A103" s="26" t="s">
        <v>301</v>
      </c>
    </row>
    <row r="104" spans="1:1" x14ac:dyDescent="0.25">
      <c r="A104" s="26" t="s">
        <v>9</v>
      </c>
    </row>
    <row r="105" spans="1:1" x14ac:dyDescent="0.25">
      <c r="A105" s="26" t="s">
        <v>386</v>
      </c>
    </row>
    <row r="106" spans="1:1" x14ac:dyDescent="0.25">
      <c r="A106" s="26" t="s">
        <v>357</v>
      </c>
    </row>
    <row r="107" spans="1:1" x14ac:dyDescent="0.25">
      <c r="A107" s="26" t="s">
        <v>283</v>
      </c>
    </row>
    <row r="108" spans="1:1" x14ac:dyDescent="0.25">
      <c r="A108" s="26" t="s">
        <v>306</v>
      </c>
    </row>
    <row r="109" spans="1:1" x14ac:dyDescent="0.25">
      <c r="A109" s="26" t="s">
        <v>310</v>
      </c>
    </row>
    <row r="110" spans="1:1" x14ac:dyDescent="0.25">
      <c r="A110" s="26" t="s">
        <v>295</v>
      </c>
    </row>
    <row r="111" spans="1:1" x14ac:dyDescent="0.25">
      <c r="A111" s="26" t="s">
        <v>11</v>
      </c>
    </row>
    <row r="112" spans="1:1" x14ac:dyDescent="0.25">
      <c r="A112" s="26" t="s">
        <v>259</v>
      </c>
    </row>
    <row r="113" spans="1:1" x14ac:dyDescent="0.25">
      <c r="A113" s="26" t="s">
        <v>294</v>
      </c>
    </row>
    <row r="114" spans="1:1" x14ac:dyDescent="0.25">
      <c r="A114" s="26" t="s">
        <v>293</v>
      </c>
    </row>
    <row r="115" spans="1:1" x14ac:dyDescent="0.25">
      <c r="A115" s="26" t="s">
        <v>320</v>
      </c>
    </row>
    <row r="116" spans="1:1" x14ac:dyDescent="0.25">
      <c r="A116" s="26" t="s">
        <v>302</v>
      </c>
    </row>
    <row r="117" spans="1:1" x14ac:dyDescent="0.25">
      <c r="A117" s="31"/>
    </row>
  </sheetData>
  <sortState ref="H2:H11">
    <sortCondition ref="H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5" workbookViewId="0">
      <selection sqref="A1:I24"/>
    </sheetView>
  </sheetViews>
  <sheetFormatPr baseColWidth="10" defaultRowHeight="15" x14ac:dyDescent="0.25"/>
  <cols>
    <col min="1" max="1" width="4.7109375" style="18" bestFit="1" customWidth="1"/>
    <col min="2" max="2" width="21" bestFit="1" customWidth="1"/>
    <col min="3" max="5" width="10.85546875" style="11"/>
    <col min="6" max="8" width="10.85546875" style="18"/>
    <col min="9" max="9" width="10.85546875" style="11"/>
  </cols>
  <sheetData>
    <row r="1" spans="1:9" s="6" customFormat="1" x14ac:dyDescent="0.25">
      <c r="A1" s="18" t="s">
        <v>360</v>
      </c>
      <c r="B1" s="15" t="s">
        <v>408</v>
      </c>
      <c r="C1" s="14" t="s">
        <v>402</v>
      </c>
      <c r="D1" s="14" t="s">
        <v>50</v>
      </c>
      <c r="E1" s="14" t="s">
        <v>403</v>
      </c>
      <c r="F1" s="19" t="s">
        <v>404</v>
      </c>
      <c r="G1" s="19" t="s">
        <v>405</v>
      </c>
      <c r="H1" s="19" t="s">
        <v>406</v>
      </c>
      <c r="I1" s="14" t="s">
        <v>407</v>
      </c>
    </row>
    <row r="2" spans="1:9" ht="15.75" x14ac:dyDescent="0.25">
      <c r="A2" s="21">
        <v>1</v>
      </c>
      <c r="B2" s="16" t="s">
        <v>12</v>
      </c>
      <c r="C2" s="17">
        <f>SUMIF('Mannschaft best 3 pro team'!B:B,B2,'Mannschaft best 3 pro team'!G:G)</f>
        <v>47</v>
      </c>
      <c r="D2" s="17">
        <f>SUMIF('Mannschaft best 3 pro team'!B:B,B2,'Mannschaft best 3 pro team'!J:J)</f>
        <v>62</v>
      </c>
      <c r="E2" s="17">
        <f>SUMIF('Mannschaft best 3 pro team'!B:B,B2,'Mannschaft best 3 pro team'!M:M)</f>
        <v>58</v>
      </c>
      <c r="F2" s="20">
        <f>SUMIF('Mannschaft best 3 pro team'!B:B,B2,'Mannschaft best 3 pro team'!P:P)</f>
        <v>66</v>
      </c>
      <c r="G2" s="20">
        <f>SUMIF('Mannschaft best 3 pro team'!B:B,B2,'Mannschaft best 3 pro team'!S:S)</f>
        <v>57</v>
      </c>
      <c r="H2" s="20">
        <f>SUMIF('Mannschaft best 3 pro team'!B:B,B2,'Mannschaft best 3 pro team'!V:V)</f>
        <v>70</v>
      </c>
      <c r="I2" s="17">
        <f t="shared" ref="I2:I28" si="0">SUM(C2:H2)</f>
        <v>360</v>
      </c>
    </row>
    <row r="3" spans="1:9" ht="15.75" x14ac:dyDescent="0.25">
      <c r="A3" s="21">
        <v>2</v>
      </c>
      <c r="B3" s="16" t="s">
        <v>43</v>
      </c>
      <c r="C3" s="17">
        <f>SUMIF('Mannschaft best 3 pro team'!B:B,B3,'Mannschaft best 3 pro team'!G:G)</f>
        <v>43</v>
      </c>
      <c r="D3" s="17">
        <f>SUMIF('Mannschaft best 3 pro team'!B:B,B3,'Mannschaft best 3 pro team'!J:J)</f>
        <v>31</v>
      </c>
      <c r="E3" s="17">
        <f>SUMIF('Mannschaft best 3 pro team'!B:B,B3,'Mannschaft best 3 pro team'!M:M)</f>
        <v>58</v>
      </c>
      <c r="F3" s="20">
        <f>SUMIF('Mannschaft best 3 pro team'!B:B,B3,'Mannschaft best 3 pro team'!P:P)</f>
        <v>65</v>
      </c>
      <c r="G3" s="20">
        <f>SUMIF('Mannschaft best 3 pro team'!B:B,B3,'Mannschaft best 3 pro team'!S:S)</f>
        <v>72</v>
      </c>
      <c r="H3" s="20">
        <f>SUMIF('Mannschaft best 3 pro team'!B:B,B3,'Mannschaft best 3 pro team'!V:V)</f>
        <v>71</v>
      </c>
      <c r="I3" s="17">
        <f t="shared" si="0"/>
        <v>340</v>
      </c>
    </row>
    <row r="4" spans="1:9" ht="15.75" x14ac:dyDescent="0.25">
      <c r="A4" s="21">
        <v>3</v>
      </c>
      <c r="B4" s="16" t="s">
        <v>6</v>
      </c>
      <c r="C4" s="17">
        <f>SUMIF('Mannschaft best 3 pro team'!B:B,B4,'Mannschaft best 3 pro team'!G:G)</f>
        <v>58</v>
      </c>
      <c r="D4" s="17">
        <f>SUMIF('Mannschaft best 3 pro team'!B:B,B4,'Mannschaft best 3 pro team'!J:J)</f>
        <v>63</v>
      </c>
      <c r="E4" s="17">
        <f>SUMIF('Mannschaft best 3 pro team'!B:B,B4,'Mannschaft best 3 pro team'!M:M)</f>
        <v>58</v>
      </c>
      <c r="F4" s="20">
        <f>SUMIF('Mannschaft best 3 pro team'!B:B,B4,'Mannschaft best 3 pro team'!P:P)</f>
        <v>39</v>
      </c>
      <c r="G4" s="20">
        <f>SUMIF('Mannschaft best 3 pro team'!B:B,B4,'Mannschaft best 3 pro team'!S:S)</f>
        <v>46</v>
      </c>
      <c r="H4" s="20">
        <f>SUMIF('Mannschaft best 3 pro team'!B:B,B4,'Mannschaft best 3 pro team'!V:V)</f>
        <v>36</v>
      </c>
      <c r="I4" s="17">
        <f t="shared" si="0"/>
        <v>300</v>
      </c>
    </row>
    <row r="5" spans="1:9" ht="15.75" x14ac:dyDescent="0.25">
      <c r="A5" s="21">
        <v>4</v>
      </c>
      <c r="B5" s="16" t="s">
        <v>1</v>
      </c>
      <c r="C5" s="17">
        <f>SUMIF('Mannschaft best 3 pro team'!B:B,B5,'Mannschaft best 3 pro team'!G:G)</f>
        <v>49</v>
      </c>
      <c r="D5" s="17">
        <f>SUMIF('Mannschaft best 3 pro team'!B:B,B5,'Mannschaft best 3 pro team'!J:J)</f>
        <v>46</v>
      </c>
      <c r="E5" s="17">
        <f>SUMIF('Mannschaft best 3 pro team'!B:B,B5,'Mannschaft best 3 pro team'!M:M)</f>
        <v>45</v>
      </c>
      <c r="F5" s="20">
        <f>SUMIF('Mannschaft best 3 pro team'!B:B,B5,'Mannschaft best 3 pro team'!P:P)</f>
        <v>64</v>
      </c>
      <c r="G5" s="20">
        <f>SUMIF('Mannschaft best 3 pro team'!B:B,B5,'Mannschaft best 3 pro team'!S:S)</f>
        <v>66</v>
      </c>
      <c r="H5" s="20">
        <f>SUMIF('Mannschaft best 3 pro team'!B:B,B5,'Mannschaft best 3 pro team'!V:V)</f>
        <v>21</v>
      </c>
      <c r="I5" s="17">
        <f t="shared" si="0"/>
        <v>291</v>
      </c>
    </row>
    <row r="6" spans="1:9" ht="15.75" x14ac:dyDescent="0.25">
      <c r="A6" s="21">
        <v>5</v>
      </c>
      <c r="B6" s="16" t="s">
        <v>28</v>
      </c>
      <c r="C6" s="17">
        <f>SUMIF('Mannschaft best 3 pro team'!B:B,B6,'Mannschaft best 3 pro team'!G:G)</f>
        <v>38</v>
      </c>
      <c r="D6" s="17">
        <f>SUMIF('Mannschaft best 3 pro team'!B:B,B6,'Mannschaft best 3 pro team'!J:J)</f>
        <v>33</v>
      </c>
      <c r="E6" s="17">
        <f>SUMIF('Mannschaft best 3 pro team'!B:B,B6,'Mannschaft best 3 pro team'!M:M)</f>
        <v>55</v>
      </c>
      <c r="F6" s="20">
        <f>SUMIF('Mannschaft best 3 pro team'!B:B,B6,'Mannschaft best 3 pro team'!P:P)</f>
        <v>42</v>
      </c>
      <c r="G6" s="20">
        <f>SUMIF('Mannschaft best 3 pro team'!B:B,B6,'Mannschaft best 3 pro team'!S:S)</f>
        <v>34</v>
      </c>
      <c r="H6" s="20">
        <f>SUMIF('Mannschaft best 3 pro team'!B:B,B6,'Mannschaft best 3 pro team'!V:V)</f>
        <v>48</v>
      </c>
      <c r="I6" s="17">
        <f t="shared" si="0"/>
        <v>250</v>
      </c>
    </row>
    <row r="7" spans="1:9" ht="15.75" x14ac:dyDescent="0.25">
      <c r="A7" s="21">
        <v>6</v>
      </c>
      <c r="B7" s="16" t="s">
        <v>17</v>
      </c>
      <c r="C7" s="17">
        <f>SUMIF('Mannschaft best 3 pro team'!B:B,B7,'Mannschaft best 3 pro team'!G:G)</f>
        <v>45</v>
      </c>
      <c r="D7" s="17">
        <f>SUMIF('Mannschaft best 3 pro team'!B:B,B7,'Mannschaft best 3 pro team'!J:J)</f>
        <v>44</v>
      </c>
      <c r="E7" s="17">
        <f>SUMIF('Mannschaft best 3 pro team'!B:B,B7,'Mannschaft best 3 pro team'!M:M)</f>
        <v>35</v>
      </c>
      <c r="F7" s="20">
        <f>SUMIF('Mannschaft best 3 pro team'!B:B,B7,'Mannschaft best 3 pro team'!P:P)</f>
        <v>41</v>
      </c>
      <c r="G7" s="20">
        <f>SUMIF('Mannschaft best 3 pro team'!B:B,B7,'Mannschaft best 3 pro team'!S:S)</f>
        <v>27</v>
      </c>
      <c r="H7" s="20">
        <f>SUMIF('Mannschaft best 3 pro team'!B:B,B7,'Mannschaft best 3 pro team'!V:V)</f>
        <v>35</v>
      </c>
      <c r="I7" s="17">
        <f t="shared" si="0"/>
        <v>227</v>
      </c>
    </row>
    <row r="8" spans="1:9" ht="15.75" x14ac:dyDescent="0.25">
      <c r="A8" s="21">
        <v>7</v>
      </c>
      <c r="B8" s="16" t="s">
        <v>8</v>
      </c>
      <c r="C8" s="17">
        <f>SUMIF('Mannschaft best 3 pro team'!B:B,B8,'Mannschaft best 3 pro team'!G:G)</f>
        <v>69</v>
      </c>
      <c r="D8" s="17">
        <f>SUMIF('Mannschaft best 3 pro team'!B:B,B8,'Mannschaft best 3 pro team'!J:J)</f>
        <v>29</v>
      </c>
      <c r="E8" s="17">
        <f>SUMIF('Mannschaft best 3 pro team'!B:B,B8,'Mannschaft best 3 pro team'!M:M)</f>
        <v>35</v>
      </c>
      <c r="F8" s="20">
        <f>SUMIF('Mannschaft best 3 pro team'!B:B,B8,'Mannschaft best 3 pro team'!P:P)</f>
        <v>35</v>
      </c>
      <c r="G8" s="20">
        <f>SUMIF('Mannschaft best 3 pro team'!B:B,B8,'Mannschaft best 3 pro team'!S:S)</f>
        <v>29</v>
      </c>
      <c r="H8" s="20">
        <f>SUMIF('Mannschaft best 3 pro team'!B:B,B8,'Mannschaft best 3 pro team'!V:V)</f>
        <v>23</v>
      </c>
      <c r="I8" s="17">
        <f t="shared" si="0"/>
        <v>220</v>
      </c>
    </row>
    <row r="9" spans="1:9" ht="15.75" x14ac:dyDescent="0.25">
      <c r="A9" s="21">
        <v>8</v>
      </c>
      <c r="B9" s="16" t="s">
        <v>14</v>
      </c>
      <c r="C9" s="17">
        <f>SUMIF('Mannschaft best 3 pro team'!B:B,B9,'Mannschaft best 3 pro team'!G:G)</f>
        <v>27</v>
      </c>
      <c r="D9" s="17">
        <f>SUMIF('Mannschaft best 3 pro team'!B:B,B9,'Mannschaft best 3 pro team'!J:J)</f>
        <v>36</v>
      </c>
      <c r="E9" s="17">
        <f>SUMIF('Mannschaft best 3 pro team'!B:B,B9,'Mannschaft best 3 pro team'!M:M)</f>
        <v>26</v>
      </c>
      <c r="F9" s="20">
        <f>SUMIF('Mannschaft best 3 pro team'!B:B,B9,'Mannschaft best 3 pro team'!P:P)</f>
        <v>26</v>
      </c>
      <c r="G9" s="20">
        <f>SUMIF('Mannschaft best 3 pro team'!B:B,B9,'Mannschaft best 3 pro team'!S:S)</f>
        <v>35</v>
      </c>
      <c r="H9" s="20">
        <f>SUMIF('Mannschaft best 3 pro team'!B:B,B9,'Mannschaft best 3 pro team'!V:V)</f>
        <v>42</v>
      </c>
      <c r="I9" s="17">
        <f t="shared" si="0"/>
        <v>192</v>
      </c>
    </row>
    <row r="10" spans="1:9" ht="15.75" x14ac:dyDescent="0.25">
      <c r="A10" s="21">
        <v>9</v>
      </c>
      <c r="B10" s="16" t="s">
        <v>26</v>
      </c>
      <c r="C10" s="17">
        <f>SUMIF('Mannschaft best 3 pro team'!B:B,B10,'Mannschaft best 3 pro team'!G:G)</f>
        <v>34</v>
      </c>
      <c r="D10" s="17">
        <f>SUMIF('Mannschaft best 3 pro team'!B:B,B10,'Mannschaft best 3 pro team'!J:J)</f>
        <v>36</v>
      </c>
      <c r="E10" s="17">
        <f>SUMIF('Mannschaft best 3 pro team'!B:B,B10,'Mannschaft best 3 pro team'!M:M)</f>
        <v>34</v>
      </c>
      <c r="F10" s="20">
        <f>SUMIF('Mannschaft best 3 pro team'!B:B,B10,'Mannschaft best 3 pro team'!P:P)</f>
        <v>20</v>
      </c>
      <c r="G10" s="20">
        <f>SUMIF('Mannschaft best 3 pro team'!B:B,B10,'Mannschaft best 3 pro team'!S:S)</f>
        <v>0</v>
      </c>
      <c r="H10" s="20">
        <f>SUMIF('Mannschaft best 3 pro team'!B:B,B10,'Mannschaft best 3 pro team'!V:V)</f>
        <v>48</v>
      </c>
      <c r="I10" s="17">
        <f t="shared" si="0"/>
        <v>172</v>
      </c>
    </row>
    <row r="11" spans="1:9" ht="15.75" x14ac:dyDescent="0.25">
      <c r="A11" s="21">
        <v>10</v>
      </c>
      <c r="B11" s="16" t="s">
        <v>10</v>
      </c>
      <c r="C11" s="17">
        <f>SUMIF('Mannschaft best 3 pro team'!B:B,B11,'Mannschaft best 3 pro team'!G:G)</f>
        <v>21</v>
      </c>
      <c r="D11" s="17">
        <f>SUMIF('Mannschaft best 3 pro team'!B:B,B11,'Mannschaft best 3 pro team'!J:J)</f>
        <v>37</v>
      </c>
      <c r="E11" s="17">
        <f>SUMIF('Mannschaft best 3 pro team'!B:B,B11,'Mannschaft best 3 pro team'!M:M)</f>
        <v>36</v>
      </c>
      <c r="F11" s="20">
        <f>SUMIF('Mannschaft best 3 pro team'!B:B,B11,'Mannschaft best 3 pro team'!P:P)</f>
        <v>0</v>
      </c>
      <c r="G11" s="20">
        <f>SUMIF('Mannschaft best 3 pro team'!B:B,B11,'Mannschaft best 3 pro team'!S:S)</f>
        <v>22</v>
      </c>
      <c r="H11" s="20">
        <f>SUMIF('Mannschaft best 3 pro team'!B:B,B11,'Mannschaft best 3 pro team'!V:V)</f>
        <v>30</v>
      </c>
      <c r="I11" s="17">
        <f t="shared" si="0"/>
        <v>146</v>
      </c>
    </row>
    <row r="12" spans="1:9" ht="15.75" x14ac:dyDescent="0.25">
      <c r="A12" s="21">
        <v>11</v>
      </c>
      <c r="B12" s="16" t="s">
        <v>20</v>
      </c>
      <c r="C12" s="17">
        <f>SUMIF('Mannschaft best 3 pro team'!B:B,B12,'Mannschaft best 3 pro team'!G:G)</f>
        <v>38</v>
      </c>
      <c r="D12" s="17">
        <f>SUMIF('Mannschaft best 3 pro team'!B:B,B12,'Mannschaft best 3 pro team'!J:J)</f>
        <v>31</v>
      </c>
      <c r="E12" s="17">
        <f>SUMIF('Mannschaft best 3 pro team'!B:B,B12,'Mannschaft best 3 pro team'!M:M)</f>
        <v>24</v>
      </c>
      <c r="F12" s="20">
        <f>SUMIF('Mannschaft best 3 pro team'!B:B,B12,'Mannschaft best 3 pro team'!P:P)</f>
        <v>0</v>
      </c>
      <c r="G12" s="20">
        <f>SUMIF('Mannschaft best 3 pro team'!B:B,B12,'Mannschaft best 3 pro team'!S:S)</f>
        <v>0</v>
      </c>
      <c r="H12" s="20">
        <f>SUMIF('Mannschaft best 3 pro team'!B:B,B12,'Mannschaft best 3 pro team'!V:V)</f>
        <v>32</v>
      </c>
      <c r="I12" s="17">
        <f t="shared" si="0"/>
        <v>125</v>
      </c>
    </row>
    <row r="13" spans="1:9" ht="15.75" x14ac:dyDescent="0.25">
      <c r="A13" s="21">
        <v>12</v>
      </c>
      <c r="B13" s="16" t="s">
        <v>40</v>
      </c>
      <c r="C13" s="17">
        <f>SUMIF('Mannschaft best 3 pro team'!B:B,B13,'Mannschaft best 3 pro team'!G:G)</f>
        <v>0</v>
      </c>
      <c r="D13" s="17">
        <f>SUMIF('Mannschaft best 3 pro team'!B:B,B13,'Mannschaft best 3 pro team'!J:J)</f>
        <v>17</v>
      </c>
      <c r="E13" s="17">
        <f>SUMIF('Mannschaft best 3 pro team'!B:B,B13,'Mannschaft best 3 pro team'!M:M)</f>
        <v>25</v>
      </c>
      <c r="F13" s="20">
        <f>SUMIF('Mannschaft best 3 pro team'!B:B,B13,'Mannschaft best 3 pro team'!P:P)</f>
        <v>14</v>
      </c>
      <c r="G13" s="20">
        <f>SUMIF('Mannschaft best 3 pro team'!B:B,B13,'Mannschaft best 3 pro team'!S:S)</f>
        <v>33</v>
      </c>
      <c r="H13" s="20">
        <f>SUMIF('Mannschaft best 3 pro team'!B:B,B13,'Mannschaft best 3 pro team'!V:V)</f>
        <v>0</v>
      </c>
      <c r="I13" s="17">
        <f t="shared" si="0"/>
        <v>89</v>
      </c>
    </row>
    <row r="14" spans="1:9" ht="15.75" x14ac:dyDescent="0.25">
      <c r="A14" s="21">
        <v>13</v>
      </c>
      <c r="B14" s="16" t="s">
        <v>22</v>
      </c>
      <c r="C14" s="17">
        <f>SUMIF('Mannschaft best 3 pro team'!B:B,B14,'Mannschaft best 3 pro team'!G:G)</f>
        <v>14</v>
      </c>
      <c r="D14" s="17">
        <f>SUMIF('Mannschaft best 3 pro team'!B:B,B14,'Mannschaft best 3 pro team'!J:J)</f>
        <v>14</v>
      </c>
      <c r="E14" s="17">
        <f>SUMIF('Mannschaft best 3 pro team'!B:B,B14,'Mannschaft best 3 pro team'!M:M)</f>
        <v>22</v>
      </c>
      <c r="F14" s="20">
        <f>SUMIF('Mannschaft best 3 pro team'!B:B,B14,'Mannschaft best 3 pro team'!P:P)</f>
        <v>0</v>
      </c>
      <c r="G14" s="20">
        <f>SUMIF('Mannschaft best 3 pro team'!B:B,B14,'Mannschaft best 3 pro team'!S:S)</f>
        <v>16</v>
      </c>
      <c r="H14" s="20">
        <f>SUMIF('Mannschaft best 3 pro team'!B:B,B14,'Mannschaft best 3 pro team'!V:V)</f>
        <v>18</v>
      </c>
      <c r="I14" s="17">
        <f t="shared" si="0"/>
        <v>84</v>
      </c>
    </row>
    <row r="15" spans="1:9" ht="15.75" x14ac:dyDescent="0.25">
      <c r="A15" s="21">
        <v>14</v>
      </c>
      <c r="B15" s="16" t="s">
        <v>158</v>
      </c>
      <c r="C15" s="17">
        <f>SUMIF('Mannschaft best 3 pro team'!B:B,B15,'Mannschaft best 3 pro team'!G:G)</f>
        <v>23</v>
      </c>
      <c r="D15" s="17">
        <f>SUMIF('Mannschaft best 3 pro team'!B:B,B15,'Mannschaft best 3 pro team'!J:J)</f>
        <v>38</v>
      </c>
      <c r="E15" s="17">
        <f>SUMIF('Mannschaft best 3 pro team'!B:B,B15,'Mannschaft best 3 pro team'!M:M)</f>
        <v>0</v>
      </c>
      <c r="F15" s="20">
        <f>SUMIF('Mannschaft best 3 pro team'!B:B,B15,'Mannschaft best 3 pro team'!P:P)</f>
        <v>0</v>
      </c>
      <c r="G15" s="20">
        <f>SUMIF('Mannschaft best 3 pro team'!B:B,B15,'Mannschaft best 3 pro team'!S:S)</f>
        <v>21</v>
      </c>
      <c r="H15" s="20">
        <f>SUMIF('Mannschaft best 3 pro team'!B:B,B15,'Mannschaft best 3 pro team'!V:V)</f>
        <v>0</v>
      </c>
      <c r="I15" s="17">
        <f t="shared" si="0"/>
        <v>82</v>
      </c>
    </row>
    <row r="16" spans="1:9" ht="15.75" x14ac:dyDescent="0.25">
      <c r="A16" s="21">
        <v>15</v>
      </c>
      <c r="B16" s="16" t="s">
        <v>32</v>
      </c>
      <c r="C16" s="17">
        <f>SUMIF('Mannschaft best 3 pro team'!B:B,B16,'Mannschaft best 3 pro team'!G:G)</f>
        <v>20</v>
      </c>
      <c r="D16" s="17">
        <f>SUMIF('Mannschaft best 3 pro team'!B:B,B16,'Mannschaft best 3 pro team'!J:J)</f>
        <v>20</v>
      </c>
      <c r="E16" s="17">
        <f>SUMIF('Mannschaft best 3 pro team'!B:B,B16,'Mannschaft best 3 pro team'!M:M)</f>
        <v>0</v>
      </c>
      <c r="F16" s="20">
        <f>SUMIF('Mannschaft best 3 pro team'!B:B,B16,'Mannschaft best 3 pro team'!P:P)</f>
        <v>0</v>
      </c>
      <c r="G16" s="20">
        <f>SUMIF('Mannschaft best 3 pro team'!B:B,B16,'Mannschaft best 3 pro team'!S:S)</f>
        <v>0</v>
      </c>
      <c r="H16" s="20">
        <f>SUMIF('Mannschaft best 3 pro team'!B:B,B16,'Mannschaft best 3 pro team'!V:V)</f>
        <v>10</v>
      </c>
      <c r="I16" s="17">
        <f t="shared" si="0"/>
        <v>50</v>
      </c>
    </row>
    <row r="17" spans="1:9" ht="15.75" x14ac:dyDescent="0.25">
      <c r="A17" s="21">
        <v>16</v>
      </c>
      <c r="B17" s="16" t="s">
        <v>75</v>
      </c>
      <c r="C17" s="17">
        <f>SUMIF('Mannschaft best 3 pro team'!B:B,B17,'Mannschaft best 3 pro team'!G:G)</f>
        <v>0</v>
      </c>
      <c r="D17" s="17">
        <f>SUMIF('Mannschaft best 3 pro team'!B:B,B17,'Mannschaft best 3 pro team'!J:J)</f>
        <v>0</v>
      </c>
      <c r="E17" s="17">
        <f>SUMIF('Mannschaft best 3 pro team'!B:B,B17,'Mannschaft best 3 pro team'!M:M)</f>
        <v>0</v>
      </c>
      <c r="F17" s="20">
        <f>SUMIF('Mannschaft best 3 pro team'!B:B,B17,'Mannschaft best 3 pro team'!P:P)</f>
        <v>23</v>
      </c>
      <c r="G17" s="20">
        <f>SUMIF('Mannschaft best 3 pro team'!B:B,B17,'Mannschaft best 3 pro team'!S:S)</f>
        <v>12</v>
      </c>
      <c r="H17" s="20">
        <f>SUMIF('Mannschaft best 3 pro team'!B:B,B17,'Mannschaft best 3 pro team'!V:V)</f>
        <v>0</v>
      </c>
      <c r="I17" s="17">
        <f t="shared" si="0"/>
        <v>35</v>
      </c>
    </row>
    <row r="18" spans="1:9" ht="15.75" x14ac:dyDescent="0.25">
      <c r="A18" s="21">
        <v>17</v>
      </c>
      <c r="B18" s="16" t="s">
        <v>4</v>
      </c>
      <c r="C18" s="17">
        <f>SUMIF('Mannschaft best 3 pro team'!B:B,B18,'Mannschaft best 3 pro team'!G:G)</f>
        <v>24</v>
      </c>
      <c r="D18" s="17">
        <f>SUMIF('Mannschaft best 3 pro team'!B:B,B18,'Mannschaft best 3 pro team'!J:J)</f>
        <v>1</v>
      </c>
      <c r="E18" s="17">
        <f>SUMIF('Mannschaft best 3 pro team'!B:B,B18,'Mannschaft best 3 pro team'!M:M)</f>
        <v>0</v>
      </c>
      <c r="F18" s="20">
        <f>SUMIF('Mannschaft best 3 pro team'!B:B,B18,'Mannschaft best 3 pro team'!P:P)</f>
        <v>7</v>
      </c>
      <c r="G18" s="20">
        <f>SUMIF('Mannschaft best 3 pro team'!B:B,B18,'Mannschaft best 3 pro team'!S:S)</f>
        <v>0</v>
      </c>
      <c r="H18" s="20">
        <f>SUMIF('Mannschaft best 3 pro team'!B:B,B18,'Mannschaft best 3 pro team'!V:V)</f>
        <v>0</v>
      </c>
      <c r="I18" s="17">
        <f t="shared" si="0"/>
        <v>32</v>
      </c>
    </row>
    <row r="19" spans="1:9" ht="15.75" x14ac:dyDescent="0.25">
      <c r="A19" s="21">
        <v>18</v>
      </c>
      <c r="B19" s="16" t="s">
        <v>412</v>
      </c>
      <c r="C19" s="17">
        <f>SUMIF('Mannschaft best 3 pro team'!B:B,B19,'Mannschaft best 3 pro team'!G:G)</f>
        <v>0</v>
      </c>
      <c r="D19" s="17">
        <f>SUMIF('Mannschaft best 3 pro team'!B:B,B19,'Mannschaft best 3 pro team'!J:J)</f>
        <v>0</v>
      </c>
      <c r="E19" s="17">
        <f>SUMIF('Mannschaft best 3 pro team'!B:B,B19,'Mannschaft best 3 pro team'!M:M)</f>
        <v>0</v>
      </c>
      <c r="F19" s="20">
        <f>SUMIF('Mannschaft best 3 pro team'!B:B,B19,'Mannschaft best 3 pro team'!P:P)</f>
        <v>0</v>
      </c>
      <c r="G19" s="20">
        <f>SUMIF('Mannschaft best 3 pro team'!B:B,B19,'Mannschaft best 3 pro team'!S:S)</f>
        <v>0</v>
      </c>
      <c r="H19" s="20">
        <f>SUMIF('Mannschaft best 3 pro team'!B:B,B19,'Mannschaft best 3 pro team'!V:V)</f>
        <v>31</v>
      </c>
      <c r="I19" s="17">
        <f t="shared" si="0"/>
        <v>31</v>
      </c>
    </row>
    <row r="20" spans="1:9" ht="15.75" x14ac:dyDescent="0.25">
      <c r="A20" s="21">
        <v>19</v>
      </c>
      <c r="B20" s="16" t="s">
        <v>387</v>
      </c>
      <c r="C20" s="17">
        <f>SUMIF('Mannschaft best 3 pro team'!B:B,B20,'Mannschaft best 3 pro team'!G:G)</f>
        <v>0</v>
      </c>
      <c r="D20" s="17">
        <f>SUMIF('Mannschaft best 3 pro team'!B:B,B20,'Mannschaft best 3 pro team'!J:J)</f>
        <v>0</v>
      </c>
      <c r="E20" s="17">
        <f>SUMIF('Mannschaft best 3 pro team'!B:B,B20,'Mannschaft best 3 pro team'!M:M)</f>
        <v>0</v>
      </c>
      <c r="F20" s="20">
        <f>SUMIF('Mannschaft best 3 pro team'!B:B,B20,'Mannschaft best 3 pro team'!P:P)</f>
        <v>0</v>
      </c>
      <c r="G20" s="20">
        <f>SUMIF('Mannschaft best 3 pro team'!B:B,B20,'Mannschaft best 3 pro team'!S:S)</f>
        <v>0</v>
      </c>
      <c r="H20" s="20">
        <f>SUMIF('Mannschaft best 3 pro team'!B:B,B20,'Mannschaft best 3 pro team'!V:V)</f>
        <v>23</v>
      </c>
      <c r="I20" s="17">
        <f t="shared" si="0"/>
        <v>23</v>
      </c>
    </row>
    <row r="21" spans="1:9" ht="15.75" x14ac:dyDescent="0.25">
      <c r="A21" s="21">
        <v>20</v>
      </c>
      <c r="B21" s="16" t="s">
        <v>108</v>
      </c>
      <c r="C21" s="17">
        <f>SUMIF('Mannschaft best 3 pro team'!B:B,B21,'Mannschaft best 3 pro team'!G:G)</f>
        <v>0</v>
      </c>
      <c r="D21" s="17">
        <f>SUMIF('Mannschaft best 3 pro team'!B:B,B21,'Mannschaft best 3 pro team'!J:J)</f>
        <v>19</v>
      </c>
      <c r="E21" s="17">
        <f>SUMIF('Mannschaft best 3 pro team'!B:B,B21,'Mannschaft best 3 pro team'!M:M)</f>
        <v>0</v>
      </c>
      <c r="F21" s="20">
        <f>SUMIF('Mannschaft best 3 pro team'!B:B,B21,'Mannschaft best 3 pro team'!P:P)</f>
        <v>0</v>
      </c>
      <c r="G21" s="20">
        <f>SUMIF('Mannschaft best 3 pro team'!B:B,B21,'Mannschaft best 3 pro team'!S:S)</f>
        <v>0</v>
      </c>
      <c r="H21" s="20">
        <f>SUMIF('Mannschaft best 3 pro team'!B:B,B21,'Mannschaft best 3 pro team'!V:V)</f>
        <v>0</v>
      </c>
      <c r="I21" s="17">
        <f t="shared" si="0"/>
        <v>19</v>
      </c>
    </row>
    <row r="22" spans="1:9" ht="15.75" x14ac:dyDescent="0.25">
      <c r="A22" s="21">
        <v>21</v>
      </c>
      <c r="B22" s="16" t="s">
        <v>287</v>
      </c>
      <c r="C22" s="17">
        <f>SUMIF('Mannschaft best 3 pro team'!B:B,B22,'Mannschaft best 3 pro team'!G:G)</f>
        <v>18</v>
      </c>
      <c r="D22" s="17">
        <f>SUMIF('Mannschaft best 3 pro team'!B:B,B22,'Mannschaft best 3 pro team'!J:J)</f>
        <v>0</v>
      </c>
      <c r="E22" s="17">
        <f>SUMIF('Mannschaft best 3 pro team'!B:B,B22,'Mannschaft best 3 pro team'!M:M)</f>
        <v>0</v>
      </c>
      <c r="F22" s="20">
        <f>SUMIF('Mannschaft best 3 pro team'!B:B,B22,'Mannschaft best 3 pro team'!P:P)</f>
        <v>0</v>
      </c>
      <c r="G22" s="20">
        <f>SUMIF('Mannschaft best 3 pro team'!B:B,B22,'Mannschaft best 3 pro team'!S:S)</f>
        <v>0</v>
      </c>
      <c r="H22" s="20">
        <f>SUMIF('Mannschaft best 3 pro team'!B:B,B22,'Mannschaft best 3 pro team'!V:V)</f>
        <v>0</v>
      </c>
      <c r="I22" s="17">
        <f t="shared" si="0"/>
        <v>18</v>
      </c>
    </row>
    <row r="23" spans="1:9" ht="15.75" x14ac:dyDescent="0.25">
      <c r="A23" s="21">
        <v>22</v>
      </c>
      <c r="B23" s="16" t="s">
        <v>45</v>
      </c>
      <c r="C23" s="17">
        <f>SUMIF('Mannschaft best 3 pro team'!B:B,B23,'Mannschaft best 3 pro team'!G:G)</f>
        <v>0</v>
      </c>
      <c r="D23" s="17">
        <f>SUMIF('Mannschaft best 3 pro team'!B:B,B23,'Mannschaft best 3 pro team'!J:J)</f>
        <v>0</v>
      </c>
      <c r="E23" s="17">
        <f>SUMIF('Mannschaft best 3 pro team'!B:B,B23,'Mannschaft best 3 pro team'!M:M)</f>
        <v>11</v>
      </c>
      <c r="F23" s="20">
        <f>SUMIF('Mannschaft best 3 pro team'!B:B,B23,'Mannschaft best 3 pro team'!P:P)</f>
        <v>0</v>
      </c>
      <c r="G23" s="20">
        <f>SUMIF('Mannschaft best 3 pro team'!B:B,B23,'Mannschaft best 3 pro team'!S:S)</f>
        <v>7</v>
      </c>
      <c r="H23" s="20">
        <f>SUMIF('Mannschaft best 3 pro team'!B:B,B23,'Mannschaft best 3 pro team'!V:V)</f>
        <v>0</v>
      </c>
      <c r="I23" s="17">
        <f t="shared" si="0"/>
        <v>18</v>
      </c>
    </row>
    <row r="24" spans="1:9" ht="15.75" x14ac:dyDescent="0.25">
      <c r="A24" s="21">
        <v>23</v>
      </c>
      <c r="B24" s="16" t="s">
        <v>289</v>
      </c>
      <c r="C24" s="17">
        <f>SUMIF('Mannschaft best 3 pro team'!B:B,B24,'Mannschaft best 3 pro team'!G:G)</f>
        <v>12</v>
      </c>
      <c r="D24" s="17">
        <f>SUMIF('Mannschaft best 3 pro team'!B:B,B24,'Mannschaft best 3 pro team'!J:J)</f>
        <v>0</v>
      </c>
      <c r="E24" s="17">
        <f>SUMIF('Mannschaft best 3 pro team'!B:B,B24,'Mannschaft best 3 pro team'!M:M)</f>
        <v>0</v>
      </c>
      <c r="F24" s="20">
        <f>SUMIF('Mannschaft best 3 pro team'!B:B,B24,'Mannschaft best 3 pro team'!P:P)</f>
        <v>0</v>
      </c>
      <c r="G24" s="20">
        <f>SUMIF('Mannschaft best 3 pro team'!B:B,B24,'Mannschaft best 3 pro team'!S:S)</f>
        <v>0</v>
      </c>
      <c r="H24" s="20">
        <f>SUMIF('Mannschaft best 3 pro team'!B:B,B24,'Mannschaft best 3 pro team'!V:V)</f>
        <v>0</v>
      </c>
      <c r="I24" s="17">
        <f t="shared" si="0"/>
        <v>12</v>
      </c>
    </row>
    <row r="25" spans="1:9" ht="15.75" x14ac:dyDescent="0.25">
      <c r="A25" s="21">
        <v>24</v>
      </c>
      <c r="B25" s="16" t="s">
        <v>248</v>
      </c>
      <c r="C25" s="17">
        <f>SUMIF('Mannschaft best 3 pro team'!B:B,B25,'Mannschaft best 3 pro team'!G:G)</f>
        <v>0</v>
      </c>
      <c r="D25" s="17">
        <f>SUMIF('Mannschaft best 3 pro team'!B:B,B25,'Mannschaft best 3 pro team'!J:J)</f>
        <v>0</v>
      </c>
      <c r="E25" s="17">
        <f>SUMIF('Mannschaft best 3 pro team'!B:B,B25,'Mannschaft best 3 pro team'!M:M)</f>
        <v>0</v>
      </c>
      <c r="F25" s="20">
        <f>SUMIF('Mannschaft best 3 pro team'!B:B,B25,'Mannschaft best 3 pro team'!P:P)</f>
        <v>0</v>
      </c>
      <c r="G25" s="20">
        <f>SUMIF('Mannschaft best 3 pro team'!B:B,B25,'Mannschaft best 3 pro team'!S:S)</f>
        <v>0</v>
      </c>
      <c r="H25" s="20">
        <f>SUMIF('Mannschaft best 3 pro team'!B:B,B25,'Mannschaft best 3 pro team'!V:V)</f>
        <v>0</v>
      </c>
      <c r="I25" s="17">
        <f t="shared" si="0"/>
        <v>0</v>
      </c>
    </row>
    <row r="26" spans="1:9" ht="15.75" x14ac:dyDescent="0.25">
      <c r="A26" s="21">
        <v>25</v>
      </c>
      <c r="B26" s="22" t="s">
        <v>47</v>
      </c>
      <c r="C26" s="17">
        <f>SUMIF('Mannschaft best 3 pro team'!B:B,B26,'Mannschaft best 3 pro team'!G:G)</f>
        <v>0</v>
      </c>
      <c r="D26" s="17">
        <f>SUMIF('Mannschaft best 3 pro team'!B:B,B26,'Mannschaft best 3 pro team'!J:J)</f>
        <v>0</v>
      </c>
      <c r="E26" s="17">
        <f>SUMIF('Mannschaft best 3 pro team'!B:B,B26,'Mannschaft best 3 pro team'!M:M)</f>
        <v>0</v>
      </c>
      <c r="F26" s="20">
        <f>SUMIF('Mannschaft best 3 pro team'!B:B,B26,'Mannschaft best 3 pro team'!P:P)</f>
        <v>0</v>
      </c>
      <c r="G26" s="20">
        <f>SUMIF('Mannschaft best 3 pro team'!B:B,B26,'Mannschaft best 3 pro team'!S:S)</f>
        <v>0</v>
      </c>
      <c r="H26" s="20">
        <f>SUMIF('Mannschaft best 3 pro team'!B:B,B26,'Mannschaft best 3 pro team'!V:V)</f>
        <v>0</v>
      </c>
      <c r="I26" s="17">
        <f t="shared" si="0"/>
        <v>0</v>
      </c>
    </row>
    <row r="27" spans="1:9" ht="15.75" x14ac:dyDescent="0.25">
      <c r="A27" s="21">
        <v>26</v>
      </c>
      <c r="B27" s="16" t="s">
        <v>324</v>
      </c>
      <c r="C27" s="17">
        <f>SUMIF('Mannschaft best 3 pro team'!B:B,B27,'Mannschaft best 3 pro team'!G:G)</f>
        <v>0</v>
      </c>
      <c r="D27" s="17">
        <f>SUMIF('Mannschaft best 3 pro team'!B:B,B27,'Mannschaft best 3 pro team'!J:J)</f>
        <v>0</v>
      </c>
      <c r="E27" s="17">
        <f>SUMIF('Mannschaft best 3 pro team'!B:B,B27,'Mannschaft best 3 pro team'!M:M)</f>
        <v>0</v>
      </c>
      <c r="F27" s="20">
        <f>SUMIF('Mannschaft best 3 pro team'!B:B,B27,'Mannschaft best 3 pro team'!P:P)</f>
        <v>0</v>
      </c>
      <c r="G27" s="20">
        <f>SUMIF('Mannschaft best 3 pro team'!B:B,B27,'Mannschaft best 3 pro team'!S:S)</f>
        <v>0</v>
      </c>
      <c r="H27" s="20">
        <f>SUMIF('Mannschaft best 3 pro team'!B:B,B27,'Mannschaft best 3 pro team'!V:V)</f>
        <v>0</v>
      </c>
      <c r="I27" s="17">
        <f t="shared" si="0"/>
        <v>0</v>
      </c>
    </row>
    <row r="28" spans="1:9" ht="15.75" x14ac:dyDescent="0.25">
      <c r="A28" s="21">
        <v>27</v>
      </c>
      <c r="B28" s="16" t="s">
        <v>389</v>
      </c>
      <c r="C28" s="17">
        <f>SUMIF('Mannschaft best 3 pro team'!B:B,B28,'Mannschaft best 3 pro team'!G:G)</f>
        <v>0</v>
      </c>
      <c r="D28" s="17">
        <f>SUMIF('Mannschaft best 3 pro team'!B:B,B28,'Mannschaft best 3 pro team'!J:J)</f>
        <v>0</v>
      </c>
      <c r="E28" s="17">
        <f>SUMIF('Mannschaft best 3 pro team'!B:B,B28,'Mannschaft best 3 pro team'!M:M)</f>
        <v>0</v>
      </c>
      <c r="F28" s="20">
        <f>SUMIF('Mannschaft best 3 pro team'!B:B,B28,'Mannschaft best 3 pro team'!P:P)</f>
        <v>0</v>
      </c>
      <c r="G28" s="20">
        <f>SUMIF('Mannschaft best 3 pro team'!B:B,B28,'Mannschaft best 3 pro team'!S:S)</f>
        <v>0</v>
      </c>
      <c r="H28" s="20">
        <f>SUMIF('Mannschaft best 3 pro team'!B:B,B28,'Mannschaft best 3 pro team'!V:V)</f>
        <v>0</v>
      </c>
      <c r="I28" s="17">
        <f t="shared" si="0"/>
        <v>0</v>
      </c>
    </row>
  </sheetData>
  <sortState ref="B2:I28">
    <sortCondition descending="1" ref="I2:I2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workbookViewId="0">
      <selection activeCell="J48" sqref="J48"/>
    </sheetView>
  </sheetViews>
  <sheetFormatPr baseColWidth="10" defaultRowHeight="15" x14ac:dyDescent="0.25"/>
  <cols>
    <col min="1" max="1" width="21.85546875" bestFit="1" customWidth="1"/>
    <col min="2" max="2" width="20.7109375" bestFit="1" customWidth="1"/>
    <col min="3" max="3" width="7.28515625" bestFit="1" customWidth="1"/>
    <col min="4" max="4" width="6" bestFit="1" customWidth="1"/>
    <col min="5" max="6" width="2.85546875" style="4" customWidth="1"/>
    <col min="7" max="7" width="17.42578125" style="13" customWidth="1"/>
    <col min="8" max="9" width="2.85546875" style="4" customWidth="1"/>
    <col min="10" max="10" width="19.140625" style="13" customWidth="1"/>
    <col min="11" max="12" width="2.85546875" style="4" customWidth="1"/>
    <col min="13" max="13" width="5.85546875" style="13" customWidth="1"/>
    <col min="14" max="14" width="9.42578125" style="4" customWidth="1"/>
    <col min="15" max="15" width="8.42578125" style="4" customWidth="1"/>
    <col min="16" max="16" width="8.42578125" style="13" customWidth="1"/>
    <col min="17" max="17" width="8.85546875" style="4" customWidth="1"/>
    <col min="18" max="18" width="2.85546875" style="4" customWidth="1"/>
    <col min="19" max="19" width="17.28515625" style="13" customWidth="1"/>
    <col min="20" max="21" width="9.7109375" style="4" customWidth="1"/>
    <col min="22" max="22" width="9.7109375" style="13" customWidth="1"/>
    <col min="23" max="23" width="9.7109375" style="4" customWidth="1"/>
  </cols>
  <sheetData>
    <row r="1" spans="1:23" x14ac:dyDescent="0.25">
      <c r="A1" s="6" t="s">
        <v>33</v>
      </c>
      <c r="B1" s="6" t="s">
        <v>34</v>
      </c>
      <c r="C1" s="6" t="s">
        <v>35</v>
      </c>
      <c r="D1" s="6" t="s">
        <v>36</v>
      </c>
      <c r="E1" s="42" t="s">
        <v>2</v>
      </c>
      <c r="F1" s="42"/>
      <c r="G1" s="13" t="s">
        <v>400</v>
      </c>
      <c r="H1" s="42" t="s">
        <v>50</v>
      </c>
      <c r="I1" s="42"/>
      <c r="J1" s="13" t="s">
        <v>399</v>
      </c>
      <c r="K1" s="42" t="s">
        <v>51</v>
      </c>
      <c r="L1" s="42"/>
      <c r="M1" s="13" t="s">
        <v>401</v>
      </c>
      <c r="N1" s="42" t="s">
        <v>307</v>
      </c>
      <c r="O1" s="42"/>
      <c r="P1" s="13" t="s">
        <v>409</v>
      </c>
      <c r="Q1" s="42" t="s">
        <v>52</v>
      </c>
      <c r="R1" s="42"/>
      <c r="S1" s="13" t="s">
        <v>410</v>
      </c>
      <c r="T1" s="42" t="s">
        <v>53</v>
      </c>
      <c r="U1" s="42"/>
      <c r="V1" s="13" t="s">
        <v>411</v>
      </c>
      <c r="W1" s="6" t="s">
        <v>54</v>
      </c>
    </row>
    <row r="2" spans="1:23" x14ac:dyDescent="0.25">
      <c r="A2" s="6" t="s">
        <v>275</v>
      </c>
      <c r="B2" s="6" t="s">
        <v>43</v>
      </c>
      <c r="C2" s="6" t="s">
        <v>29</v>
      </c>
      <c r="D2" s="6">
        <v>2003</v>
      </c>
      <c r="E2" s="11">
        <v>7</v>
      </c>
      <c r="F2" s="11">
        <f>VLOOKUP(E2,'Cup Pkte.'!A:B,2,0)</f>
        <v>19</v>
      </c>
      <c r="G2" s="13">
        <f>F2</f>
        <v>19</v>
      </c>
      <c r="H2" s="11">
        <f>IFERROR(VLOOKUP(A2,'SC Wieden Buben'!D:E,2,0),99)</f>
        <v>20</v>
      </c>
      <c r="I2" s="11"/>
      <c r="K2" s="11">
        <f>IFERROR(VLOOKUP(A2,'SC Münstertal'!A:B,2,0),0)</f>
        <v>16</v>
      </c>
      <c r="L2" s="11">
        <f>IFERROR(VLOOKUP(K2,'Cup Pkte.'!$A:$B,2,0),0)</f>
        <v>10</v>
      </c>
      <c r="M2" s="13">
        <f>L2</f>
        <v>10</v>
      </c>
      <c r="N2" s="11">
        <v>1</v>
      </c>
      <c r="O2" s="11">
        <f>VLOOKUP(N2,'Cup Pkte.'!$A:$B,2,0)</f>
        <v>25</v>
      </c>
      <c r="P2" s="13">
        <f>O2</f>
        <v>25</v>
      </c>
      <c r="Q2" s="11">
        <v>2</v>
      </c>
      <c r="R2" s="11">
        <f>VLOOKUP(Q2,'Cup Pkte.'!$A:$B,2,0)</f>
        <v>24</v>
      </c>
      <c r="S2" s="13">
        <f>R2</f>
        <v>24</v>
      </c>
      <c r="T2" s="11">
        <v>1</v>
      </c>
      <c r="U2" s="11">
        <f>VLOOKUP(T2,'Cup Pkte.'!$A:$B,2,0)</f>
        <v>25</v>
      </c>
      <c r="V2" s="13">
        <f>U2</f>
        <v>25</v>
      </c>
      <c r="W2" s="6">
        <f t="shared" ref="W2:W33" si="0">F2+I2+L2+O2+R2+U2</f>
        <v>103</v>
      </c>
    </row>
    <row r="3" spans="1:23" x14ac:dyDescent="0.25">
      <c r="A3" s="6" t="s">
        <v>37</v>
      </c>
      <c r="B3" s="6" t="s">
        <v>14</v>
      </c>
      <c r="C3" s="6" t="s">
        <v>29</v>
      </c>
      <c r="D3" s="6">
        <v>2003</v>
      </c>
      <c r="E3" s="11">
        <v>18</v>
      </c>
      <c r="F3" s="11"/>
      <c r="G3" s="13">
        <v>8</v>
      </c>
      <c r="H3" s="11">
        <f>IFERROR(VLOOKUP(A3,'SC Wieden Mädchen'!D:E,2,0),99)</f>
        <v>6</v>
      </c>
      <c r="I3" s="11">
        <f>IFERROR(VLOOKUP(H3,'Cup Pkte.'!$A:$B,2,0),0)</f>
        <v>20</v>
      </c>
      <c r="J3" s="13">
        <f>I3</f>
        <v>20</v>
      </c>
      <c r="K3" s="11">
        <v>4</v>
      </c>
      <c r="L3" s="11">
        <f>VLOOKUP(K3,'Cup Pkte.'!$A:$B,2,0)</f>
        <v>22</v>
      </c>
      <c r="M3" s="13">
        <f>L3</f>
        <v>22</v>
      </c>
      <c r="N3" s="11">
        <v>2</v>
      </c>
      <c r="O3" s="11">
        <f>VLOOKUP(N3,'Cup Pkte.'!$A:$B,2,0)</f>
        <v>24</v>
      </c>
      <c r="P3" s="13">
        <f>O3</f>
        <v>24</v>
      </c>
      <c r="Q3" s="11">
        <v>2</v>
      </c>
      <c r="R3" s="11">
        <f>VLOOKUP(Q3,'Cup Pkte.'!$A:$B,2,0)</f>
        <v>24</v>
      </c>
      <c r="S3" s="13">
        <f>R3</f>
        <v>24</v>
      </c>
      <c r="T3" s="11">
        <v>1</v>
      </c>
      <c r="U3" s="11">
        <f>VLOOKUP(T3,'Cup Pkte.'!$A:$B,2,0)</f>
        <v>25</v>
      </c>
      <c r="V3" s="13">
        <f>U3</f>
        <v>25</v>
      </c>
      <c r="W3" s="6">
        <f t="shared" si="0"/>
        <v>115</v>
      </c>
    </row>
    <row r="4" spans="1:23" x14ac:dyDescent="0.25">
      <c r="A4" s="6" t="s">
        <v>259</v>
      </c>
      <c r="B4" s="6" t="s">
        <v>12</v>
      </c>
      <c r="C4" s="6" t="s">
        <v>29</v>
      </c>
      <c r="D4" s="6">
        <v>2002</v>
      </c>
      <c r="E4" s="11"/>
      <c r="F4" s="11">
        <f>VLOOKUP(E4,'Cup Pkte.'!A:B,2,0)</f>
        <v>0</v>
      </c>
      <c r="H4" s="11">
        <f>IFERROR(VLOOKUP(A4,'SC Wieden Buben'!D:E,2,0),99)</f>
        <v>4</v>
      </c>
      <c r="I4" s="11">
        <f>IFERROR(VLOOKUP(H4,'Cup Pkte.'!$A:$B,2,0),0)</f>
        <v>22</v>
      </c>
      <c r="J4" s="13">
        <f>I4</f>
        <v>22</v>
      </c>
      <c r="K4" s="11">
        <f>IFERROR(VLOOKUP(A4,'SC Münstertal'!A:B,2,0),0)</f>
        <v>1</v>
      </c>
      <c r="L4" s="11">
        <f>IFERROR(VLOOKUP(K4,'Cup Pkte.'!$A:$B,2,0),0)</f>
        <v>25</v>
      </c>
      <c r="M4" s="13">
        <f>L4</f>
        <v>25</v>
      </c>
      <c r="N4" s="11">
        <v>2</v>
      </c>
      <c r="O4" s="11">
        <f>VLOOKUP(N4,'Cup Pkte.'!$A:$B,2,0)</f>
        <v>24</v>
      </c>
      <c r="P4" s="13">
        <f>O4</f>
        <v>24</v>
      </c>
      <c r="Q4" s="11">
        <v>1</v>
      </c>
      <c r="R4" s="11">
        <f>VLOOKUP(Q4,'Cup Pkte.'!$A:$B,2,0)</f>
        <v>25</v>
      </c>
      <c r="S4" s="13">
        <f>R4</f>
        <v>25</v>
      </c>
      <c r="T4" s="11">
        <v>2</v>
      </c>
      <c r="U4" s="11">
        <f>VLOOKUP(T4,'Cup Pkte.'!$A:$B,2,0)</f>
        <v>24</v>
      </c>
      <c r="V4" s="13">
        <f>U4</f>
        <v>24</v>
      </c>
      <c r="W4" s="6">
        <f t="shared" si="0"/>
        <v>120</v>
      </c>
    </row>
    <row r="5" spans="1:23" x14ac:dyDescent="0.25">
      <c r="A5" s="6" t="s">
        <v>42</v>
      </c>
      <c r="B5" s="6" t="s">
        <v>43</v>
      </c>
      <c r="C5" s="6" t="s">
        <v>29</v>
      </c>
      <c r="D5" s="6">
        <v>2003</v>
      </c>
      <c r="E5" s="11">
        <v>22</v>
      </c>
      <c r="F5" s="11">
        <f>VLOOKUP(E5,'Cup Pkte.'!A:B,2,0)</f>
        <v>4</v>
      </c>
      <c r="G5" s="13">
        <f>F5</f>
        <v>4</v>
      </c>
      <c r="H5" s="11">
        <f>IFERROR(VLOOKUP(A5,'SC Wieden Mädchen'!D:E,2,0),99)</f>
        <v>37</v>
      </c>
      <c r="I5" s="11">
        <f>IFERROR(VLOOKUP(H5,'Cup Pkte.'!$A:$B,2,0),0)</f>
        <v>0</v>
      </c>
      <c r="K5" s="11">
        <v>1</v>
      </c>
      <c r="L5" s="11">
        <f>VLOOKUP(K5,'Cup Pkte.'!$A:$B,2,0)</f>
        <v>25</v>
      </c>
      <c r="M5" s="13">
        <f>L5</f>
        <v>25</v>
      </c>
      <c r="N5" s="11">
        <v>8</v>
      </c>
      <c r="O5" s="11">
        <f>VLOOKUP(N5,'Cup Pkte.'!$A:$B,2,0)</f>
        <v>18</v>
      </c>
      <c r="P5" s="13">
        <f>O5</f>
        <v>18</v>
      </c>
      <c r="Q5" s="11">
        <v>1</v>
      </c>
      <c r="R5" s="11">
        <f>VLOOKUP(Q5,'Cup Pkte.'!$A:$B,2,0)</f>
        <v>25</v>
      </c>
      <c r="S5" s="13">
        <f>R5</f>
        <v>25</v>
      </c>
      <c r="T5" s="11">
        <v>2</v>
      </c>
      <c r="U5" s="11">
        <f>VLOOKUP(T5,'Cup Pkte.'!$A:$B,2,0)</f>
        <v>24</v>
      </c>
      <c r="V5" s="13">
        <f>U5</f>
        <v>24</v>
      </c>
      <c r="W5" s="6">
        <f t="shared" si="0"/>
        <v>96</v>
      </c>
    </row>
    <row r="6" spans="1:23" x14ac:dyDescent="0.25">
      <c r="A6" s="6" t="s">
        <v>11</v>
      </c>
      <c r="B6" s="6" t="s">
        <v>12</v>
      </c>
      <c r="C6" s="6" t="s">
        <v>29</v>
      </c>
      <c r="D6" s="6">
        <v>2005</v>
      </c>
      <c r="E6" s="11">
        <v>6</v>
      </c>
      <c r="F6" s="11">
        <f>VLOOKUP(E6,'Cup Pkte.'!A:B,2,0)</f>
        <v>20</v>
      </c>
      <c r="G6" s="13">
        <f>F6</f>
        <v>20</v>
      </c>
      <c r="H6" s="11">
        <f>IFERROR(VLOOKUP(A6,'SC Wieden Mädchen'!D:E,2,0),99)</f>
        <v>4</v>
      </c>
      <c r="I6" s="11">
        <f>IFERROR(VLOOKUP(H6,'Cup Pkte.'!$A:$B,2,0),0)</f>
        <v>22</v>
      </c>
      <c r="J6" s="13">
        <f>I6</f>
        <v>22</v>
      </c>
      <c r="K6" s="11"/>
      <c r="L6" s="11">
        <f>VLOOKUP(K6,'Cup Pkte.'!$A:$B,2,0)</f>
        <v>0</v>
      </c>
      <c r="N6" s="11">
        <v>4</v>
      </c>
      <c r="O6" s="11">
        <f>VLOOKUP(N6,'Cup Pkte.'!$A:$B,2,0)</f>
        <v>22</v>
      </c>
      <c r="P6" s="13">
        <f>O6</f>
        <v>22</v>
      </c>
      <c r="Q6" s="11">
        <v>6</v>
      </c>
      <c r="R6" s="11">
        <f>VLOOKUP(Q6,'Cup Pkte.'!$A:$B,2,0)</f>
        <v>20</v>
      </c>
      <c r="S6" s="13">
        <f>R6</f>
        <v>20</v>
      </c>
      <c r="T6" s="11">
        <v>3</v>
      </c>
      <c r="U6" s="11">
        <f>VLOOKUP(T6,'Cup Pkte.'!$A:$B,2,0)</f>
        <v>23</v>
      </c>
      <c r="V6" s="13">
        <f t="shared" ref="V6:V7" si="1">U6</f>
        <v>23</v>
      </c>
      <c r="W6" s="6">
        <f t="shared" si="0"/>
        <v>107</v>
      </c>
    </row>
    <row r="7" spans="1:23" x14ac:dyDescent="0.25">
      <c r="A7" s="6" t="s">
        <v>391</v>
      </c>
      <c r="B7" s="6" t="s">
        <v>12</v>
      </c>
      <c r="C7" s="6" t="s">
        <v>29</v>
      </c>
      <c r="D7" s="6">
        <v>2005</v>
      </c>
      <c r="E7" s="11"/>
      <c r="F7" s="11"/>
      <c r="H7" s="11"/>
      <c r="I7" s="11"/>
      <c r="K7" s="11"/>
      <c r="L7" s="11"/>
      <c r="N7" s="11"/>
      <c r="O7" s="11"/>
      <c r="Q7" s="11"/>
      <c r="R7" s="11"/>
      <c r="T7" s="11">
        <v>3</v>
      </c>
      <c r="U7" s="11">
        <f>VLOOKUP(T7,'Cup Pkte.'!$A:$B,2,0)</f>
        <v>23</v>
      </c>
      <c r="V7" s="13">
        <f t="shared" si="1"/>
        <v>23</v>
      </c>
      <c r="W7" s="6">
        <f t="shared" si="0"/>
        <v>23</v>
      </c>
    </row>
    <row r="8" spans="1:23" x14ac:dyDescent="0.25">
      <c r="A8" s="6" t="s">
        <v>258</v>
      </c>
      <c r="B8" s="6" t="s">
        <v>43</v>
      </c>
      <c r="C8" s="6" t="s">
        <v>29</v>
      </c>
      <c r="D8" s="6">
        <v>2004</v>
      </c>
      <c r="E8" s="11"/>
      <c r="F8" s="11">
        <f>VLOOKUP(E8,'Cup Pkte.'!A:B,2,0)</f>
        <v>0</v>
      </c>
      <c r="H8" s="11">
        <f>IFERROR(VLOOKUP(A8,'SC Wieden Buben'!D:E,2,0),99)</f>
        <v>3</v>
      </c>
      <c r="I8" s="11">
        <f>IFERROR(VLOOKUP(H8,'Cup Pkte.'!$A:$B,2,0),0)</f>
        <v>23</v>
      </c>
      <c r="J8" s="13">
        <f>I8</f>
        <v>23</v>
      </c>
      <c r="K8" s="11">
        <f>IFERROR(VLOOKUP(A8,'SC Münstertal'!A:B,2,0),0)</f>
        <v>3</v>
      </c>
      <c r="L8" s="11">
        <f>IFERROR(VLOOKUP(K8,'Cup Pkte.'!$A:$B,2,0),0)</f>
        <v>23</v>
      </c>
      <c r="M8" s="13">
        <f>L8</f>
        <v>23</v>
      </c>
      <c r="N8" s="11">
        <v>4</v>
      </c>
      <c r="O8" s="11">
        <f>VLOOKUP(N8,'Cup Pkte.'!$A:$B,2,0)</f>
        <v>22</v>
      </c>
      <c r="P8" s="13">
        <f>O8</f>
        <v>22</v>
      </c>
      <c r="Q8" s="11"/>
      <c r="R8" s="11">
        <f>VLOOKUP(Q8,'Cup Pkte.'!$A:$B,2,0)</f>
        <v>0</v>
      </c>
      <c r="T8" s="11">
        <v>4</v>
      </c>
      <c r="U8" s="11">
        <f>VLOOKUP(T8,'Cup Pkte.'!$A:$B,2,0)</f>
        <v>22</v>
      </c>
      <c r="V8" s="13">
        <f>U8</f>
        <v>22</v>
      </c>
      <c r="W8" s="6">
        <f t="shared" si="0"/>
        <v>90</v>
      </c>
    </row>
    <row r="9" spans="1:23" x14ac:dyDescent="0.25">
      <c r="A9" s="6" t="s">
        <v>15</v>
      </c>
      <c r="B9" s="6" t="s">
        <v>12</v>
      </c>
      <c r="C9" s="6" t="s">
        <v>29</v>
      </c>
      <c r="D9" s="6">
        <v>2004</v>
      </c>
      <c r="E9" s="11">
        <v>8</v>
      </c>
      <c r="F9" s="11">
        <f>VLOOKUP(E9,'Cup Pkte.'!A:B,2,0)</f>
        <v>18</v>
      </c>
      <c r="G9" s="13">
        <f>F9</f>
        <v>18</v>
      </c>
      <c r="H9" s="11">
        <f>IFERROR(VLOOKUP(A9,'SC Wieden Mädchen'!D:E,2,0),99)</f>
        <v>8</v>
      </c>
      <c r="I9" s="11">
        <f>IFERROR(VLOOKUP(H9,'Cup Pkte.'!$A:$B,2,0),0)</f>
        <v>18</v>
      </c>
      <c r="J9" s="13">
        <f>I9</f>
        <v>18</v>
      </c>
      <c r="K9" s="11">
        <v>8</v>
      </c>
      <c r="L9" s="11">
        <f>VLOOKUP(K9,'Cup Pkte.'!$A:$B,2,0)</f>
        <v>18</v>
      </c>
      <c r="M9" s="13">
        <f>L9</f>
        <v>18</v>
      </c>
      <c r="N9" s="11">
        <v>6</v>
      </c>
      <c r="O9" s="11">
        <f>VLOOKUP(N9,'Cup Pkte.'!$A:$B,2,0)</f>
        <v>20</v>
      </c>
      <c r="P9" s="13">
        <f>O9</f>
        <v>20</v>
      </c>
      <c r="Q9" s="11"/>
      <c r="R9" s="11">
        <f>VLOOKUP(Q9,'Cup Pkte.'!$A:$B,2,0)</f>
        <v>0</v>
      </c>
      <c r="T9" s="11">
        <v>4</v>
      </c>
      <c r="U9" s="11">
        <f>VLOOKUP(T9,'Cup Pkte.'!$A:$B,2,0)</f>
        <v>22</v>
      </c>
      <c r="W9" s="6">
        <f t="shared" si="0"/>
        <v>96</v>
      </c>
    </row>
    <row r="10" spans="1:23" x14ac:dyDescent="0.25">
      <c r="A10" s="6" t="s">
        <v>25</v>
      </c>
      <c r="B10" s="6" t="s">
        <v>26</v>
      </c>
      <c r="C10" s="6" t="s">
        <v>29</v>
      </c>
      <c r="D10" s="6">
        <v>2006</v>
      </c>
      <c r="E10" s="11">
        <v>15</v>
      </c>
      <c r="F10" s="11">
        <f>VLOOKUP(E10,'Cup Pkte.'!A:B,2,0)</f>
        <v>11</v>
      </c>
      <c r="G10" s="13">
        <f>F10</f>
        <v>11</v>
      </c>
      <c r="H10" s="11">
        <f>IFERROR(VLOOKUP(A10,'SC Wieden Mädchen'!D:E,2,0),99)</f>
        <v>7</v>
      </c>
      <c r="I10" s="11">
        <f>IFERROR(VLOOKUP(H10,'Cup Pkte.'!$A:$B,2,0),0)</f>
        <v>19</v>
      </c>
      <c r="J10" s="13">
        <f>I10</f>
        <v>19</v>
      </c>
      <c r="K10" s="11">
        <v>9</v>
      </c>
      <c r="L10" s="11">
        <f>VLOOKUP(K10,'Cup Pkte.'!$A:$B,2,0)</f>
        <v>17</v>
      </c>
      <c r="M10" s="13">
        <f>L10</f>
        <v>17</v>
      </c>
      <c r="N10" s="11"/>
      <c r="O10" s="11">
        <f>VLOOKUP(N10,'Cup Pkte.'!$A:$B,2,0)</f>
        <v>0</v>
      </c>
      <c r="Q10" s="11"/>
      <c r="R10" s="11">
        <f>VLOOKUP(Q10,'Cup Pkte.'!$A:$B,2,0)</f>
        <v>0</v>
      </c>
      <c r="T10" s="11">
        <v>5</v>
      </c>
      <c r="U10" s="11">
        <f>VLOOKUP(T10,'Cup Pkte.'!$A:$B,2,0)</f>
        <v>21</v>
      </c>
      <c r="V10" s="13">
        <f t="shared" ref="V10:V24" si="2">U10</f>
        <v>21</v>
      </c>
      <c r="W10" s="6">
        <f t="shared" si="0"/>
        <v>68</v>
      </c>
    </row>
    <row r="11" spans="1:23" x14ac:dyDescent="0.25">
      <c r="A11" s="6" t="s">
        <v>392</v>
      </c>
      <c r="B11" s="6" t="s">
        <v>1</v>
      </c>
      <c r="C11" s="6" t="s">
        <v>29</v>
      </c>
      <c r="D11" s="6">
        <v>2003</v>
      </c>
      <c r="E11" s="11"/>
      <c r="F11" s="11"/>
      <c r="H11" s="11"/>
      <c r="I11" s="11"/>
      <c r="K11" s="11"/>
      <c r="L11" s="11"/>
      <c r="N11" s="11"/>
      <c r="O11" s="11"/>
      <c r="Q11" s="11"/>
      <c r="R11" s="11"/>
      <c r="T11" s="11">
        <v>5</v>
      </c>
      <c r="U11" s="11">
        <f>VLOOKUP(T11,'Cup Pkte.'!$A:$B,2,0)</f>
        <v>21</v>
      </c>
      <c r="V11" s="13">
        <f t="shared" si="2"/>
        <v>21</v>
      </c>
      <c r="W11" s="6">
        <f t="shared" si="0"/>
        <v>21</v>
      </c>
    </row>
    <row r="12" spans="1:23" x14ac:dyDescent="0.25">
      <c r="A12" s="6" t="s">
        <v>9</v>
      </c>
      <c r="B12" s="6" t="s">
        <v>10</v>
      </c>
      <c r="C12" s="6" t="s">
        <v>29</v>
      </c>
      <c r="D12" s="6">
        <v>2005</v>
      </c>
      <c r="E12" s="11">
        <v>5</v>
      </c>
      <c r="F12" s="11">
        <f>VLOOKUP(E12,'Cup Pkte.'!A:B,2,0)</f>
        <v>21</v>
      </c>
      <c r="G12" s="13">
        <f t="shared" ref="G12:G17" si="3">F12</f>
        <v>21</v>
      </c>
      <c r="H12" s="11">
        <f>IFERROR(VLOOKUP(A12,'SC Wieden Mädchen'!D:E,2,0),99)</f>
        <v>5</v>
      </c>
      <c r="I12" s="11">
        <f>IFERROR(VLOOKUP(H12,'Cup Pkte.'!$A:$B,2,0),0)</f>
        <v>21</v>
      </c>
      <c r="J12" s="13">
        <f>I12</f>
        <v>21</v>
      </c>
      <c r="K12" s="11">
        <v>3</v>
      </c>
      <c r="L12" s="11">
        <f>VLOOKUP(K12,'Cup Pkte.'!$A:$B,2,0)</f>
        <v>23</v>
      </c>
      <c r="M12" s="13">
        <f>L12</f>
        <v>23</v>
      </c>
      <c r="N12" s="11">
        <v>10</v>
      </c>
      <c r="O12" s="11"/>
      <c r="Q12" s="11">
        <v>4</v>
      </c>
      <c r="R12" s="11">
        <f>VLOOKUP(Q12,'Cup Pkte.'!$A:$B,2,0)</f>
        <v>22</v>
      </c>
      <c r="S12" s="13">
        <f>R12</f>
        <v>22</v>
      </c>
      <c r="T12" s="11">
        <v>6</v>
      </c>
      <c r="U12" s="11">
        <f>VLOOKUP(T12,'Cup Pkte.'!$A:$B,2,0)</f>
        <v>20</v>
      </c>
      <c r="V12" s="13">
        <f t="shared" si="2"/>
        <v>20</v>
      </c>
      <c r="W12" s="6">
        <f t="shared" si="0"/>
        <v>107</v>
      </c>
    </row>
    <row r="13" spans="1:23" x14ac:dyDescent="0.25">
      <c r="A13" s="6" t="s">
        <v>282</v>
      </c>
      <c r="B13" s="6" t="s">
        <v>20</v>
      </c>
      <c r="C13" s="6" t="s">
        <v>30</v>
      </c>
      <c r="D13" s="6">
        <v>2002</v>
      </c>
      <c r="E13" s="11">
        <v>3</v>
      </c>
      <c r="F13" s="11">
        <f>VLOOKUP(E13,'Cup Pkte.'!A:B,2,0)</f>
        <v>23</v>
      </c>
      <c r="G13" s="13">
        <f t="shared" si="3"/>
        <v>23</v>
      </c>
      <c r="H13" s="11">
        <f>IFERROR(VLOOKUP(A13,'SC Wieden Buben'!D:E,2,0),99)</f>
        <v>99</v>
      </c>
      <c r="I13" s="11">
        <f>IFERROR(VLOOKUP(H13,'Cup Pkte.'!$A:$B,2,0),0)</f>
        <v>0</v>
      </c>
      <c r="K13" s="11">
        <f>IFERROR(VLOOKUP(A13,'SC Münstertal'!A:B,2,0),0)</f>
        <v>2</v>
      </c>
      <c r="L13" s="11">
        <f>IFERROR(VLOOKUP(K13,'Cup Pkte.'!$A:$B,2,0),0)</f>
        <v>24</v>
      </c>
      <c r="M13" s="13">
        <f>L13</f>
        <v>24</v>
      </c>
      <c r="N13" s="11"/>
      <c r="O13" s="11">
        <f>VLOOKUP(N13,'Cup Pkte.'!$A:$B,2,0)</f>
        <v>0</v>
      </c>
      <c r="Q13" s="11"/>
      <c r="R13" s="11">
        <f>VLOOKUP(Q13,'Cup Pkte.'!$A:$B,2,0)</f>
        <v>0</v>
      </c>
      <c r="T13" s="11">
        <v>6</v>
      </c>
      <c r="U13" s="11">
        <f>VLOOKUP(T13,'Cup Pkte.'!$A:$B,2,0)</f>
        <v>20</v>
      </c>
      <c r="V13" s="13">
        <f t="shared" si="2"/>
        <v>20</v>
      </c>
      <c r="W13" s="6">
        <f t="shared" si="0"/>
        <v>67</v>
      </c>
    </row>
    <row r="14" spans="1:23" x14ac:dyDescent="0.25">
      <c r="A14" s="6" t="s">
        <v>7</v>
      </c>
      <c r="B14" s="6" t="s">
        <v>8</v>
      </c>
      <c r="C14" s="6" t="s">
        <v>29</v>
      </c>
      <c r="D14" s="6">
        <v>2005</v>
      </c>
      <c r="E14" s="11">
        <v>4</v>
      </c>
      <c r="F14" s="11">
        <f>VLOOKUP(E14,'Cup Pkte.'!A:B,2,0)</f>
        <v>22</v>
      </c>
      <c r="G14" s="13">
        <f t="shared" si="3"/>
        <v>22</v>
      </c>
      <c r="H14" s="11">
        <f>IFERROR(VLOOKUP(A14,'SC Wieden Mädchen'!D:E,2,0),99)</f>
        <v>99</v>
      </c>
      <c r="I14" s="11">
        <f>IFERROR(VLOOKUP(H14,'Cup Pkte.'!$A:$B,2,0),0)</f>
        <v>0</v>
      </c>
      <c r="K14" s="11"/>
      <c r="L14" s="11">
        <f>VLOOKUP(K14,'Cup Pkte.'!$A:$B,2,0)</f>
        <v>0</v>
      </c>
      <c r="N14" s="11"/>
      <c r="O14" s="11">
        <f>VLOOKUP(N14,'Cup Pkte.'!$A:$B,2,0)</f>
        <v>0</v>
      </c>
      <c r="Q14" s="11"/>
      <c r="R14" s="11">
        <f>VLOOKUP(Q14,'Cup Pkte.'!$A:$B,2,0)</f>
        <v>0</v>
      </c>
      <c r="T14" s="11">
        <v>7</v>
      </c>
      <c r="U14" s="11">
        <f>VLOOKUP(T14,'Cup Pkte.'!$A:$B,2,0)</f>
        <v>19</v>
      </c>
      <c r="V14" s="13">
        <f t="shared" si="2"/>
        <v>19</v>
      </c>
      <c r="W14" s="6">
        <f t="shared" si="0"/>
        <v>41</v>
      </c>
    </row>
    <row r="15" spans="1:23" x14ac:dyDescent="0.25">
      <c r="A15" s="6" t="s">
        <v>21</v>
      </c>
      <c r="B15" s="6" t="s">
        <v>22</v>
      </c>
      <c r="C15" s="6" t="s">
        <v>29</v>
      </c>
      <c r="D15" s="6">
        <v>2003</v>
      </c>
      <c r="E15" s="11">
        <v>12</v>
      </c>
      <c r="F15" s="11">
        <f>VLOOKUP(E15,'Cup Pkte.'!A:B,2,0)</f>
        <v>14</v>
      </c>
      <c r="G15" s="13">
        <f t="shared" si="3"/>
        <v>14</v>
      </c>
      <c r="H15" s="11">
        <f>IFERROR(VLOOKUP(A15,'SC Wieden Mädchen'!D:E,2,0),99)</f>
        <v>12</v>
      </c>
      <c r="I15" s="11">
        <f>IFERROR(VLOOKUP(H15,'Cup Pkte.'!$A:$B,2,0),0)</f>
        <v>14</v>
      </c>
      <c r="J15" s="13">
        <f>I15</f>
        <v>14</v>
      </c>
      <c r="K15" s="11">
        <v>7</v>
      </c>
      <c r="L15" s="11">
        <f>VLOOKUP(K15,'Cup Pkte.'!$A:$B,2,0)</f>
        <v>19</v>
      </c>
      <c r="M15" s="13">
        <f>L15</f>
        <v>19</v>
      </c>
      <c r="N15" s="11">
        <v>19</v>
      </c>
      <c r="O15" s="11"/>
      <c r="Q15" s="11">
        <v>13</v>
      </c>
      <c r="R15" s="11">
        <f>VLOOKUP(Q15,'Cup Pkte.'!$A:$B,2,0)</f>
        <v>13</v>
      </c>
      <c r="S15" s="13">
        <f>R15</f>
        <v>13</v>
      </c>
      <c r="T15" s="11">
        <v>8</v>
      </c>
      <c r="U15" s="11">
        <f>VLOOKUP(T15,'Cup Pkte.'!$A:$B,2,0)</f>
        <v>18</v>
      </c>
      <c r="V15" s="13">
        <f t="shared" si="2"/>
        <v>18</v>
      </c>
      <c r="W15" s="6">
        <f t="shared" si="0"/>
        <v>78</v>
      </c>
    </row>
    <row r="16" spans="1:23" x14ac:dyDescent="0.25">
      <c r="A16" s="6" t="s">
        <v>285</v>
      </c>
      <c r="B16" s="6" t="s">
        <v>6</v>
      </c>
      <c r="C16" s="6" t="s">
        <v>29</v>
      </c>
      <c r="D16" s="6">
        <v>2005</v>
      </c>
      <c r="E16" s="11">
        <v>9</v>
      </c>
      <c r="F16" s="11">
        <f>VLOOKUP(E16,'Cup Pkte.'!A:B,2,0)</f>
        <v>17</v>
      </c>
      <c r="G16" s="13">
        <f t="shared" si="3"/>
        <v>17</v>
      </c>
      <c r="H16" s="11">
        <f>IFERROR(VLOOKUP(A16,'SC Wieden Buben'!D:E,2,0),99)</f>
        <v>99</v>
      </c>
      <c r="I16" s="11">
        <f>IFERROR(VLOOKUP(H16,'Cup Pkte.'!$A:$B,2,0),0)</f>
        <v>0</v>
      </c>
      <c r="K16" s="11">
        <f>IFERROR(VLOOKUP(A16,'SC Münstertal'!A:B,2,0),0)</f>
        <v>0</v>
      </c>
      <c r="L16" s="11">
        <f>IFERROR(VLOOKUP(K16,'Cup Pkte.'!$A:$B,2,0),0)</f>
        <v>0</v>
      </c>
      <c r="N16" s="11">
        <v>12</v>
      </c>
      <c r="O16" s="11">
        <f>VLOOKUP(N16,'Cup Pkte.'!$A:$B,2,0)</f>
        <v>14</v>
      </c>
      <c r="P16" s="13">
        <f>O16</f>
        <v>14</v>
      </c>
      <c r="Q16" s="11">
        <v>18</v>
      </c>
      <c r="R16" s="11">
        <f>VLOOKUP(Q16,'Cup Pkte.'!$A:$B,2,0)</f>
        <v>8</v>
      </c>
      <c r="S16" s="13">
        <f>R16</f>
        <v>8</v>
      </c>
      <c r="T16" s="11">
        <v>8</v>
      </c>
      <c r="U16" s="11">
        <f>VLOOKUP(T16,'Cup Pkte.'!$A:$B,2,0)</f>
        <v>18</v>
      </c>
      <c r="V16" s="13">
        <f t="shared" si="2"/>
        <v>18</v>
      </c>
      <c r="W16" s="6">
        <f t="shared" si="0"/>
        <v>57</v>
      </c>
    </row>
    <row r="17" spans="1:23" x14ac:dyDescent="0.25">
      <c r="A17" s="6" t="s">
        <v>270</v>
      </c>
      <c r="B17" s="6" t="s">
        <v>28</v>
      </c>
      <c r="C17" s="6" t="s">
        <v>29</v>
      </c>
      <c r="D17" s="6">
        <v>2003</v>
      </c>
      <c r="E17" s="11">
        <v>11</v>
      </c>
      <c r="F17" s="11">
        <f>VLOOKUP(E17,'Cup Pkte.'!A:B,2,0)</f>
        <v>15</v>
      </c>
      <c r="G17" s="13">
        <f t="shared" si="3"/>
        <v>15</v>
      </c>
      <c r="H17" s="11">
        <f>IFERROR(VLOOKUP(A17,'SC Wieden Buben'!D:E,2,0),99)</f>
        <v>15</v>
      </c>
      <c r="I17" s="11"/>
      <c r="K17" s="11">
        <f>IFERROR(VLOOKUP(A17,'SC Münstertal'!A:B,2,0),0)</f>
        <v>8</v>
      </c>
      <c r="L17" s="11">
        <f>IFERROR(VLOOKUP(K17,'Cup Pkte.'!$A:$B,2,0),0)</f>
        <v>18</v>
      </c>
      <c r="M17" s="13">
        <f>L17</f>
        <v>18</v>
      </c>
      <c r="N17" s="11">
        <v>11</v>
      </c>
      <c r="O17" s="11">
        <f>VLOOKUP(N17,'Cup Pkte.'!$A:$B,2,0)</f>
        <v>15</v>
      </c>
      <c r="P17" s="13">
        <f>O17</f>
        <v>15</v>
      </c>
      <c r="Q17" s="11">
        <v>8</v>
      </c>
      <c r="R17" s="11">
        <f>VLOOKUP(Q17,'Cup Pkte.'!$A:$B,2,0)</f>
        <v>18</v>
      </c>
      <c r="S17" s="13">
        <f>R17</f>
        <v>18</v>
      </c>
      <c r="T17" s="11">
        <v>9</v>
      </c>
      <c r="U17" s="11">
        <f>VLOOKUP(T17,'Cup Pkte.'!$A:$B,2,0)</f>
        <v>17</v>
      </c>
      <c r="V17" s="13">
        <f t="shared" si="2"/>
        <v>17</v>
      </c>
      <c r="W17" s="6">
        <f t="shared" si="0"/>
        <v>83</v>
      </c>
    </row>
    <row r="18" spans="1:23" x14ac:dyDescent="0.25">
      <c r="A18" s="6" t="s">
        <v>49</v>
      </c>
      <c r="B18" s="6" t="s">
        <v>28</v>
      </c>
      <c r="C18" s="6" t="s">
        <v>29</v>
      </c>
      <c r="D18" s="6">
        <v>2006</v>
      </c>
      <c r="E18" s="11">
        <v>25</v>
      </c>
      <c r="F18" s="11"/>
      <c r="H18" s="11">
        <f>IFERROR(VLOOKUP(A18,'SC Wieden Mädchen'!D:E,2,0),99)</f>
        <v>15</v>
      </c>
      <c r="I18" s="11">
        <f>IFERROR(VLOOKUP(H18,'Cup Pkte.'!$A:$B,2,0),0)</f>
        <v>11</v>
      </c>
      <c r="J18" s="13">
        <f>I18</f>
        <v>11</v>
      </c>
      <c r="K18" s="11">
        <v>5</v>
      </c>
      <c r="L18" s="11">
        <f>VLOOKUP(K18,'Cup Pkte.'!$A:$B,2,0)</f>
        <v>21</v>
      </c>
      <c r="M18" s="13">
        <f>L18</f>
        <v>21</v>
      </c>
      <c r="N18" s="11">
        <v>11</v>
      </c>
      <c r="O18" s="11">
        <f>VLOOKUP(N18,'Cup Pkte.'!$A:$B,2,0)</f>
        <v>15</v>
      </c>
      <c r="P18" s="13">
        <f>O18</f>
        <v>15</v>
      </c>
      <c r="Q18" s="11">
        <v>12</v>
      </c>
      <c r="R18" s="11">
        <f>VLOOKUP(Q18,'Cup Pkte.'!$A:$B,2,0)</f>
        <v>14</v>
      </c>
      <c r="S18" s="13">
        <f>R18</f>
        <v>14</v>
      </c>
      <c r="T18" s="11">
        <v>9</v>
      </c>
      <c r="U18" s="11">
        <f>VLOOKUP(T18,'Cup Pkte.'!$A:$B,2,0)</f>
        <v>17</v>
      </c>
      <c r="V18" s="13">
        <f t="shared" si="2"/>
        <v>17</v>
      </c>
      <c r="W18" s="6">
        <f t="shared" si="0"/>
        <v>78</v>
      </c>
    </row>
    <row r="19" spans="1:23" x14ac:dyDescent="0.25">
      <c r="A19" s="6" t="s">
        <v>247</v>
      </c>
      <c r="B19" s="6" t="s">
        <v>26</v>
      </c>
      <c r="C19" s="6" t="s">
        <v>29</v>
      </c>
      <c r="D19" s="6">
        <v>2006</v>
      </c>
      <c r="E19" s="11">
        <v>0</v>
      </c>
      <c r="F19" s="11">
        <f>VLOOKUP(E19,'Cup Pkte.'!A:B,2,0)</f>
        <v>0</v>
      </c>
      <c r="H19" s="11">
        <f>IFERROR(VLOOKUP(A19,'SC Wieden Mädchen'!D:E,2,0),99)</f>
        <v>9</v>
      </c>
      <c r="I19" s="11">
        <f>IFERROR(VLOOKUP(H19,'Cup Pkte.'!$A:$B,2,0),0)</f>
        <v>17</v>
      </c>
      <c r="J19" s="13">
        <f>I19</f>
        <v>17</v>
      </c>
      <c r="K19" s="11"/>
      <c r="L19" s="11">
        <f>VLOOKUP(K19,'Cup Pkte.'!$A:$B,2,0)</f>
        <v>0</v>
      </c>
      <c r="N19" s="11"/>
      <c r="O19" s="11">
        <f>VLOOKUP(N19,'Cup Pkte.'!$A:$B,2,0)</f>
        <v>0</v>
      </c>
      <c r="Q19" s="11">
        <v>21</v>
      </c>
      <c r="R19" s="11">
        <f>VLOOKUP(Q19,'Cup Pkte.'!$A:$B,2,0)</f>
        <v>5</v>
      </c>
      <c r="T19" s="11">
        <v>10</v>
      </c>
      <c r="U19" s="11">
        <f>VLOOKUP(T19,'Cup Pkte.'!$A:$B,2,0)</f>
        <v>16</v>
      </c>
      <c r="V19" s="13">
        <f t="shared" si="2"/>
        <v>16</v>
      </c>
      <c r="W19" s="6">
        <f t="shared" si="0"/>
        <v>38</v>
      </c>
    </row>
    <row r="20" spans="1:23" x14ac:dyDescent="0.25">
      <c r="A20" s="6" t="s">
        <v>393</v>
      </c>
      <c r="B20" s="6" t="s">
        <v>412</v>
      </c>
      <c r="C20" s="6" t="s">
        <v>48</v>
      </c>
      <c r="D20" s="6">
        <v>2005</v>
      </c>
      <c r="E20" s="11"/>
      <c r="F20" s="11"/>
      <c r="H20" s="11"/>
      <c r="I20" s="11"/>
      <c r="K20" s="11"/>
      <c r="L20" s="11"/>
      <c r="N20" s="11"/>
      <c r="O20" s="11"/>
      <c r="Q20" s="11"/>
      <c r="R20" s="11"/>
      <c r="T20" s="11">
        <v>10</v>
      </c>
      <c r="U20" s="11">
        <f>VLOOKUP(T20,'Cup Pkte.'!$A:$B,2,0)</f>
        <v>16</v>
      </c>
      <c r="V20" s="13">
        <f t="shared" si="2"/>
        <v>16</v>
      </c>
      <c r="W20" s="6">
        <f t="shared" si="0"/>
        <v>16</v>
      </c>
    </row>
    <row r="21" spans="1:23" x14ac:dyDescent="0.25">
      <c r="A21" s="6" t="s">
        <v>261</v>
      </c>
      <c r="B21" s="6" t="s">
        <v>17</v>
      </c>
      <c r="C21" s="6" t="s">
        <v>29</v>
      </c>
      <c r="D21" s="6">
        <v>2005</v>
      </c>
      <c r="E21" s="11"/>
      <c r="F21" s="11">
        <f>VLOOKUP(E21,'Cup Pkte.'!A:B,2,0)</f>
        <v>0</v>
      </c>
      <c r="H21" s="11">
        <f>IFERROR(VLOOKUP(A21,'SC Wieden Buben'!D:E,2,0),99)</f>
        <v>6</v>
      </c>
      <c r="I21" s="11">
        <f>IFERROR(VLOOKUP(H21,'Cup Pkte.'!$A:$B,2,0),0)</f>
        <v>20</v>
      </c>
      <c r="J21" s="13">
        <f>I21</f>
        <v>20</v>
      </c>
      <c r="K21" s="11">
        <f>IFERROR(VLOOKUP(A21,'SC Münstertal'!A:B,2,0),0)</f>
        <v>0</v>
      </c>
      <c r="L21" s="11">
        <f>IFERROR(VLOOKUP(K21,'Cup Pkte.'!$A:$B,2,0),0)</f>
        <v>0</v>
      </c>
      <c r="N21" s="11"/>
      <c r="O21" s="11">
        <f>VLOOKUP(N21,'Cup Pkte.'!$A:$B,2,0)</f>
        <v>0</v>
      </c>
      <c r="Q21" s="11"/>
      <c r="R21" s="11">
        <f>VLOOKUP(Q21,'Cup Pkte.'!$A:$B,2,0)</f>
        <v>0</v>
      </c>
      <c r="T21" s="11">
        <v>11</v>
      </c>
      <c r="U21" s="11">
        <f>VLOOKUP(T21,'Cup Pkte.'!$A:$B,2,0)</f>
        <v>15</v>
      </c>
      <c r="V21" s="13">
        <f t="shared" si="2"/>
        <v>15</v>
      </c>
      <c r="W21" s="6">
        <f t="shared" si="0"/>
        <v>35</v>
      </c>
    </row>
    <row r="22" spans="1:23" x14ac:dyDescent="0.25">
      <c r="A22" s="6" t="s">
        <v>13</v>
      </c>
      <c r="B22" s="6" t="s">
        <v>14</v>
      </c>
      <c r="C22" s="6" t="s">
        <v>29</v>
      </c>
      <c r="D22" s="6">
        <v>2003</v>
      </c>
      <c r="E22" s="11">
        <v>7</v>
      </c>
      <c r="F22" s="11">
        <f>VLOOKUP(E22,'Cup Pkte.'!A:B,2,0)</f>
        <v>19</v>
      </c>
      <c r="G22" s="13">
        <f>F22</f>
        <v>19</v>
      </c>
      <c r="H22" s="11">
        <f>IFERROR(VLOOKUP(A22,'SC Wieden Mädchen'!D:E,2,0),99)</f>
        <v>10</v>
      </c>
      <c r="I22" s="11">
        <f>IFERROR(VLOOKUP(H22,'Cup Pkte.'!$A:$B,2,0),0)</f>
        <v>16</v>
      </c>
      <c r="J22" s="13">
        <f>I22</f>
        <v>16</v>
      </c>
      <c r="K22" s="11"/>
      <c r="L22" s="11">
        <f>VLOOKUP(K22,'Cup Pkte.'!$A:$B,2,0)</f>
        <v>0</v>
      </c>
      <c r="N22" s="11"/>
      <c r="O22" s="11">
        <f>VLOOKUP(N22,'Cup Pkte.'!$A:$B,2,0)</f>
        <v>0</v>
      </c>
      <c r="Q22" s="11"/>
      <c r="R22" s="11">
        <f>VLOOKUP(Q22,'Cup Pkte.'!$A:$B,2,0)</f>
        <v>0</v>
      </c>
      <c r="T22" s="11">
        <v>11</v>
      </c>
      <c r="U22" s="11">
        <f>VLOOKUP(T22,'Cup Pkte.'!$A:$B,2,0)</f>
        <v>15</v>
      </c>
      <c r="V22" s="13">
        <f t="shared" si="2"/>
        <v>15</v>
      </c>
      <c r="W22" s="6">
        <f t="shared" si="0"/>
        <v>50</v>
      </c>
    </row>
    <row r="23" spans="1:23" x14ac:dyDescent="0.25">
      <c r="A23" s="6" t="s">
        <v>256</v>
      </c>
      <c r="B23" s="6" t="s">
        <v>6</v>
      </c>
      <c r="C23" s="6" t="s">
        <v>29</v>
      </c>
      <c r="D23" s="6">
        <v>2006</v>
      </c>
      <c r="E23" s="11">
        <v>8</v>
      </c>
      <c r="F23" s="11">
        <f>VLOOKUP(E23,'Cup Pkte.'!A:B,2,0)</f>
        <v>18</v>
      </c>
      <c r="G23" s="13">
        <f>F23</f>
        <v>18</v>
      </c>
      <c r="H23" s="11">
        <f>IFERROR(VLOOKUP(A23,'SC Wieden Buben'!D:E,2,0),99)</f>
        <v>1</v>
      </c>
      <c r="I23" s="11">
        <f>IFERROR(VLOOKUP(H23,'Cup Pkte.'!$A:$B,2,0),0)</f>
        <v>25</v>
      </c>
      <c r="J23" s="13">
        <f>I23</f>
        <v>25</v>
      </c>
      <c r="K23" s="11">
        <f>IFERROR(VLOOKUP(A23,'SC Münstertal'!A:B,2,0),0)</f>
        <v>4</v>
      </c>
      <c r="L23" s="11">
        <f>IFERROR(VLOOKUP(K23,'Cup Pkte.'!$A:$B,2,0),0)</f>
        <v>22</v>
      </c>
      <c r="M23" s="13">
        <f>L23</f>
        <v>22</v>
      </c>
      <c r="N23" s="11">
        <v>14</v>
      </c>
      <c r="O23" s="11"/>
      <c r="Q23" s="11">
        <v>7</v>
      </c>
      <c r="R23" s="11">
        <f>VLOOKUP(Q23,'Cup Pkte.'!$A:$B,2,0)</f>
        <v>19</v>
      </c>
      <c r="S23" s="13">
        <f>R23</f>
        <v>19</v>
      </c>
      <c r="T23" s="11">
        <v>12</v>
      </c>
      <c r="U23" s="11">
        <f>VLOOKUP(T23,'Cup Pkte.'!$A:$B,2,0)</f>
        <v>14</v>
      </c>
      <c r="V23" s="13">
        <f t="shared" si="2"/>
        <v>14</v>
      </c>
      <c r="W23" s="6">
        <f t="shared" si="0"/>
        <v>98</v>
      </c>
    </row>
    <row r="24" spans="1:23" x14ac:dyDescent="0.25">
      <c r="A24" s="6" t="s">
        <v>250</v>
      </c>
      <c r="B24" s="6" t="s">
        <v>28</v>
      </c>
      <c r="C24" s="6" t="s">
        <v>29</v>
      </c>
      <c r="D24" s="6">
        <v>2007</v>
      </c>
      <c r="E24" s="11">
        <v>0</v>
      </c>
      <c r="F24" s="11">
        <v>0</v>
      </c>
      <c r="H24" s="11">
        <f>IFERROR(VLOOKUP(A24,'SC Wieden Mädchen'!D:E,2,0),99)</f>
        <v>17</v>
      </c>
      <c r="I24" s="11">
        <f>IFERROR(VLOOKUP(H24,'Cup Pkte.'!$A:$B,2,0),0)</f>
        <v>9</v>
      </c>
      <c r="K24" s="11">
        <v>22</v>
      </c>
      <c r="L24" s="11">
        <f>VLOOKUP(K24,'Cup Pkte.'!$A:$B,2,0)</f>
        <v>4</v>
      </c>
      <c r="N24" s="11">
        <v>22</v>
      </c>
      <c r="O24" s="11">
        <f>VLOOKUP(N24,'Cup Pkte.'!$A:$B,2,0)</f>
        <v>4</v>
      </c>
      <c r="Q24" s="11"/>
      <c r="R24" s="11">
        <f>VLOOKUP(Q24,'Cup Pkte.'!$A:$B,2,0)</f>
        <v>0</v>
      </c>
      <c r="T24" s="11">
        <v>12</v>
      </c>
      <c r="U24" s="11">
        <f>VLOOKUP(T24,'Cup Pkte.'!$A:$B,2,0)</f>
        <v>14</v>
      </c>
      <c r="V24" s="13">
        <f t="shared" si="2"/>
        <v>14</v>
      </c>
      <c r="W24" s="6">
        <f t="shared" si="0"/>
        <v>31</v>
      </c>
    </row>
    <row r="25" spans="1:23" x14ac:dyDescent="0.25">
      <c r="A25" s="6" t="s">
        <v>313</v>
      </c>
      <c r="B25" s="6" t="s">
        <v>12</v>
      </c>
      <c r="C25" s="6" t="s">
        <v>29</v>
      </c>
      <c r="D25" s="6">
        <v>2008</v>
      </c>
      <c r="E25" s="11">
        <v>0</v>
      </c>
      <c r="F25" s="11">
        <f>VLOOKUP(E25,'Cup Pkte.'!A:B,2,0)</f>
        <v>0</v>
      </c>
      <c r="H25" s="11">
        <v>0</v>
      </c>
      <c r="I25" s="11">
        <f>IFERROR(VLOOKUP(H25,'Cup Pkte.'!$A:$B,2,0),0)</f>
        <v>0</v>
      </c>
      <c r="K25" s="11">
        <f>IFERROR(VLOOKUP(A25,'SC Münstertal'!A:B,2,0),0)</f>
        <v>0</v>
      </c>
      <c r="L25" s="11">
        <f>IFERROR(VLOOKUP(K25,'Cup Pkte.'!$A:$B,2,0),0)</f>
        <v>0</v>
      </c>
      <c r="N25" s="11">
        <v>21</v>
      </c>
      <c r="O25" s="11">
        <f>VLOOKUP(N25,'Cup Pkte.'!$A:$B,2,0)</f>
        <v>5</v>
      </c>
      <c r="Q25" s="11">
        <v>14</v>
      </c>
      <c r="R25" s="11">
        <f>VLOOKUP(Q25,'Cup Pkte.'!$A:$B,2,0)</f>
        <v>12</v>
      </c>
      <c r="S25" s="13">
        <f>R25</f>
        <v>12</v>
      </c>
      <c r="T25" s="11">
        <v>13</v>
      </c>
      <c r="U25" s="11">
        <f>VLOOKUP(T25,'Cup Pkte.'!$A:$B,2,0)</f>
        <v>13</v>
      </c>
      <c r="W25" s="6">
        <f t="shared" si="0"/>
        <v>30</v>
      </c>
    </row>
    <row r="26" spans="1:23" x14ac:dyDescent="0.25">
      <c r="A26" s="6" t="s">
        <v>19</v>
      </c>
      <c r="B26" s="6" t="s">
        <v>17</v>
      </c>
      <c r="C26" s="6" t="s">
        <v>29</v>
      </c>
      <c r="D26" s="6">
        <v>2006</v>
      </c>
      <c r="E26" s="11">
        <v>10</v>
      </c>
      <c r="F26" s="11">
        <f>VLOOKUP(E26,'Cup Pkte.'!A:B,2,0)</f>
        <v>16</v>
      </c>
      <c r="G26" s="13">
        <f>F26</f>
        <v>16</v>
      </c>
      <c r="H26" s="11">
        <f>IFERROR(VLOOKUP(A26,'SC Wieden Mädchen'!D:E,2,0),99)</f>
        <v>99</v>
      </c>
      <c r="I26" s="11">
        <f>IFERROR(VLOOKUP(H26,'Cup Pkte.'!$A:$B,2,0),0)</f>
        <v>0</v>
      </c>
      <c r="K26" s="11">
        <v>12</v>
      </c>
      <c r="L26" s="11">
        <f>VLOOKUP(K26,'Cup Pkte.'!$A:$B,2,0)</f>
        <v>14</v>
      </c>
      <c r="M26" s="13">
        <f>L26</f>
        <v>14</v>
      </c>
      <c r="N26" s="11">
        <v>21</v>
      </c>
      <c r="O26" s="11">
        <f>VLOOKUP(N26,'Cup Pkte.'!$A:$B,2,0)</f>
        <v>5</v>
      </c>
      <c r="Q26" s="11">
        <v>15</v>
      </c>
      <c r="R26" s="11">
        <f>VLOOKUP(Q26,'Cup Pkte.'!$A:$B,2,0)</f>
        <v>11</v>
      </c>
      <c r="S26" s="13">
        <f>R26</f>
        <v>11</v>
      </c>
      <c r="T26" s="11">
        <v>13</v>
      </c>
      <c r="U26" s="11">
        <f>VLOOKUP(T26,'Cup Pkte.'!$A:$B,2,0)</f>
        <v>13</v>
      </c>
      <c r="V26" s="13">
        <f>U26</f>
        <v>13</v>
      </c>
      <c r="W26" s="6">
        <f t="shared" si="0"/>
        <v>59</v>
      </c>
    </row>
    <row r="27" spans="1:23" x14ac:dyDescent="0.25">
      <c r="A27" s="6" t="s">
        <v>398</v>
      </c>
      <c r="B27" s="6" t="s">
        <v>412</v>
      </c>
      <c r="C27" s="6" t="s">
        <v>48</v>
      </c>
      <c r="D27" s="6">
        <v>2007</v>
      </c>
      <c r="E27" s="11"/>
      <c r="F27" s="11"/>
      <c r="H27" s="11"/>
      <c r="I27" s="11"/>
      <c r="K27" s="11"/>
      <c r="L27" s="11"/>
      <c r="N27" s="11"/>
      <c r="O27" s="11"/>
      <c r="Q27" s="11"/>
      <c r="R27" s="11"/>
      <c r="T27" s="11">
        <v>14</v>
      </c>
      <c r="U27" s="11">
        <f>VLOOKUP(T27,'Cup Pkte.'!$A:$B,2,0)</f>
        <v>12</v>
      </c>
      <c r="V27" s="13">
        <f>U27</f>
        <v>12</v>
      </c>
      <c r="W27" s="6">
        <f t="shared" si="0"/>
        <v>12</v>
      </c>
    </row>
    <row r="28" spans="1:23" x14ac:dyDescent="0.25">
      <c r="A28" s="6" t="s">
        <v>384</v>
      </c>
      <c r="B28" s="6" t="s">
        <v>20</v>
      </c>
      <c r="C28" s="6" t="s">
        <v>30</v>
      </c>
      <c r="D28" s="6">
        <v>2007</v>
      </c>
      <c r="E28" s="11"/>
      <c r="F28" s="11"/>
      <c r="H28" s="11"/>
      <c r="I28" s="11"/>
      <c r="K28" s="11"/>
      <c r="L28" s="11"/>
      <c r="N28" s="11"/>
      <c r="O28" s="11"/>
      <c r="Q28" s="11"/>
      <c r="R28" s="11"/>
      <c r="T28" s="11">
        <v>14</v>
      </c>
      <c r="U28" s="11">
        <f>VLOOKUP(T28,'Cup Pkte.'!$A:$B,2,0)</f>
        <v>12</v>
      </c>
      <c r="V28" s="13">
        <f>U28</f>
        <v>12</v>
      </c>
      <c r="W28" s="6">
        <f t="shared" si="0"/>
        <v>12</v>
      </c>
    </row>
    <row r="29" spans="1:23" x14ac:dyDescent="0.25">
      <c r="A29" s="6" t="s">
        <v>283</v>
      </c>
      <c r="B29" s="6" t="s">
        <v>26</v>
      </c>
      <c r="C29" s="6" t="s">
        <v>29</v>
      </c>
      <c r="D29" s="6">
        <v>2004</v>
      </c>
      <c r="E29" s="11">
        <v>5</v>
      </c>
      <c r="F29" s="11">
        <f>VLOOKUP(E29,'Cup Pkte.'!A:B,2,0)</f>
        <v>21</v>
      </c>
      <c r="G29" s="13">
        <f>F29</f>
        <v>21</v>
      </c>
      <c r="H29" s="11">
        <f>IFERROR(VLOOKUP(A29,'SC Wieden Buben'!D:E,2,0),99)</f>
        <v>99</v>
      </c>
      <c r="I29" s="11">
        <f>IFERROR(VLOOKUP(H29,'Cup Pkte.'!$A:$B,2,0),0)</f>
        <v>0</v>
      </c>
      <c r="K29" s="11">
        <f>IFERROR(VLOOKUP(A29,'SC Münstertal'!A:B,2,0),0)</f>
        <v>9</v>
      </c>
      <c r="L29" s="11">
        <f>IFERROR(VLOOKUP(K29,'Cup Pkte.'!$A:$B,2,0),0)</f>
        <v>17</v>
      </c>
      <c r="M29" s="13">
        <f>L29</f>
        <v>17</v>
      </c>
      <c r="N29" s="11">
        <v>6</v>
      </c>
      <c r="O29" s="11">
        <f>VLOOKUP(N29,'Cup Pkte.'!$A:$B,2,0)</f>
        <v>20</v>
      </c>
      <c r="P29" s="13">
        <f>O29</f>
        <v>20</v>
      </c>
      <c r="Q29" s="11"/>
      <c r="R29" s="11">
        <f>VLOOKUP(Q29,'Cup Pkte.'!$A:$B,2,0)</f>
        <v>0</v>
      </c>
      <c r="T29" s="11">
        <v>15</v>
      </c>
      <c r="U29" s="11">
        <f>VLOOKUP(T29,'Cup Pkte.'!$A:$B,2,0)</f>
        <v>11</v>
      </c>
      <c r="V29" s="13">
        <f>U29</f>
        <v>11</v>
      </c>
      <c r="W29" s="6">
        <f t="shared" si="0"/>
        <v>69</v>
      </c>
    </row>
    <row r="30" spans="1:23" x14ac:dyDescent="0.25">
      <c r="A30" s="6" t="s">
        <v>41</v>
      </c>
      <c r="B30" s="6" t="s">
        <v>28</v>
      </c>
      <c r="C30" s="6" t="s">
        <v>29</v>
      </c>
      <c r="D30" s="6">
        <v>2004</v>
      </c>
      <c r="E30" s="11">
        <v>21</v>
      </c>
      <c r="F30" s="11">
        <f>VLOOKUP(E30,'Cup Pkte.'!A:B,2,0)</f>
        <v>5</v>
      </c>
      <c r="H30" s="11">
        <f>IFERROR(VLOOKUP(A30,'SC Wieden Mädchen'!D:E,2,0),99)</f>
        <v>18</v>
      </c>
      <c r="I30" s="11">
        <f>IFERROR(VLOOKUP(H30,'Cup Pkte.'!$A:$B,2,0),0)</f>
        <v>8</v>
      </c>
      <c r="K30" s="11"/>
      <c r="L30" s="11">
        <f>VLOOKUP(K30,'Cup Pkte.'!$A:$B,2,0)</f>
        <v>0</v>
      </c>
      <c r="N30" s="11"/>
      <c r="O30" s="11">
        <f>VLOOKUP(N30,'Cup Pkte.'!$A:$B,2,0)</f>
        <v>0</v>
      </c>
      <c r="Q30" s="11"/>
      <c r="R30" s="11">
        <f>VLOOKUP(Q30,'Cup Pkte.'!$A:$B,2,0)</f>
        <v>0</v>
      </c>
      <c r="T30" s="11">
        <v>15</v>
      </c>
      <c r="U30" s="11">
        <f>VLOOKUP(T30,'Cup Pkte.'!$A:$B,2,0)</f>
        <v>11</v>
      </c>
      <c r="W30" s="6">
        <f t="shared" si="0"/>
        <v>24</v>
      </c>
    </row>
    <row r="31" spans="1:23" x14ac:dyDescent="0.25">
      <c r="A31" s="6" t="s">
        <v>265</v>
      </c>
      <c r="B31" s="6" t="s">
        <v>10</v>
      </c>
      <c r="C31" s="6" t="s">
        <v>29</v>
      </c>
      <c r="D31" s="6">
        <v>2007</v>
      </c>
      <c r="E31" s="11"/>
      <c r="F31" s="11">
        <f>VLOOKUP(E31,'Cup Pkte.'!A:B,2,0)</f>
        <v>0</v>
      </c>
      <c r="H31" s="11">
        <f>IFERROR(VLOOKUP(A31,'SC Wieden Buben'!D:E,2,0),99)</f>
        <v>10</v>
      </c>
      <c r="I31" s="11">
        <f>IFERROR(VLOOKUP(H31,'Cup Pkte.'!$A:$B,2,0),0)</f>
        <v>16</v>
      </c>
      <c r="J31" s="13">
        <f>I31</f>
        <v>16</v>
      </c>
      <c r="K31" s="11">
        <f>IFERROR(VLOOKUP(A31,'SC Münstertal'!A:B,2,0),0)</f>
        <v>13</v>
      </c>
      <c r="L31" s="11">
        <f>IFERROR(VLOOKUP(K31,'Cup Pkte.'!$A:$B,2,0),0)</f>
        <v>13</v>
      </c>
      <c r="M31" s="13">
        <f>L31</f>
        <v>13</v>
      </c>
      <c r="N31" s="11">
        <v>25</v>
      </c>
      <c r="O31" s="11">
        <f>VLOOKUP(N31,'Cup Pkte.'!$A:$B,2,0)</f>
        <v>1</v>
      </c>
      <c r="Q31" s="11"/>
      <c r="R31" s="11">
        <f>VLOOKUP(Q31,'Cup Pkte.'!$A:$B,2,0)</f>
        <v>0</v>
      </c>
      <c r="T31" s="11">
        <v>16</v>
      </c>
      <c r="U31" s="11">
        <f>VLOOKUP(T31,'Cup Pkte.'!$A:$B,2,0)</f>
        <v>10</v>
      </c>
      <c r="V31" s="13">
        <f>U31</f>
        <v>10</v>
      </c>
      <c r="W31" s="6">
        <f t="shared" si="0"/>
        <v>40</v>
      </c>
    </row>
    <row r="32" spans="1:23" x14ac:dyDescent="0.25">
      <c r="A32" s="6" t="s">
        <v>385</v>
      </c>
      <c r="B32" s="6" t="s">
        <v>28</v>
      </c>
      <c r="C32" s="6" t="s">
        <v>29</v>
      </c>
      <c r="D32" s="6">
        <v>2005</v>
      </c>
      <c r="E32" s="11"/>
      <c r="F32" s="11"/>
      <c r="H32" s="11"/>
      <c r="I32" s="11"/>
      <c r="K32" s="11"/>
      <c r="L32" s="11"/>
      <c r="N32" s="11"/>
      <c r="O32" s="11"/>
      <c r="Q32" s="11"/>
      <c r="R32" s="11"/>
      <c r="T32" s="11">
        <v>16</v>
      </c>
      <c r="U32" s="11">
        <f>VLOOKUP(T32,'Cup Pkte.'!$A:$B,2,0)</f>
        <v>10</v>
      </c>
      <c r="W32" s="6">
        <f t="shared" si="0"/>
        <v>10</v>
      </c>
    </row>
    <row r="33" spans="1:23" x14ac:dyDescent="0.25">
      <c r="A33" s="6" t="s">
        <v>395</v>
      </c>
      <c r="B33" s="6" t="s">
        <v>387</v>
      </c>
      <c r="C33" s="6" t="s">
        <v>48</v>
      </c>
      <c r="D33" s="6">
        <v>2004</v>
      </c>
      <c r="E33" s="11"/>
      <c r="F33" s="11"/>
      <c r="H33" s="11"/>
      <c r="I33" s="11"/>
      <c r="K33" s="11"/>
      <c r="L33" s="11"/>
      <c r="N33" s="11"/>
      <c r="O33" s="11"/>
      <c r="Q33" s="11"/>
      <c r="R33" s="11"/>
      <c r="T33" s="11">
        <v>17</v>
      </c>
      <c r="U33" s="11">
        <f>VLOOKUP(T33,'Cup Pkte.'!$A:$B,2,0)</f>
        <v>9</v>
      </c>
      <c r="V33" s="13">
        <f>U33</f>
        <v>9</v>
      </c>
      <c r="W33" s="6">
        <f t="shared" si="0"/>
        <v>9</v>
      </c>
    </row>
    <row r="34" spans="1:23" x14ac:dyDescent="0.25">
      <c r="A34" s="6" t="s">
        <v>386</v>
      </c>
      <c r="B34" s="6" t="s">
        <v>387</v>
      </c>
      <c r="C34" s="6" t="s">
        <v>48</v>
      </c>
      <c r="D34" s="6">
        <v>2005</v>
      </c>
      <c r="E34" s="11"/>
      <c r="F34" s="11"/>
      <c r="H34" s="11"/>
      <c r="I34" s="11"/>
      <c r="K34" s="11"/>
      <c r="L34" s="11"/>
      <c r="N34" s="11"/>
      <c r="O34" s="11"/>
      <c r="Q34" s="11"/>
      <c r="R34" s="11"/>
      <c r="T34" s="11">
        <v>17</v>
      </c>
      <c r="U34" s="11">
        <f>VLOOKUP(T34,'Cup Pkte.'!$A:$B,2,0)</f>
        <v>9</v>
      </c>
      <c r="V34" s="13">
        <f>U34</f>
        <v>9</v>
      </c>
      <c r="W34" s="6">
        <f t="shared" ref="W34:W65" si="4">F34+I34+L34+O34+R34+U34</f>
        <v>9</v>
      </c>
    </row>
    <row r="35" spans="1:23" x14ac:dyDescent="0.25">
      <c r="A35" s="6" t="s">
        <v>38</v>
      </c>
      <c r="B35" s="6" t="s">
        <v>28</v>
      </c>
      <c r="C35" s="6" t="s">
        <v>29</v>
      </c>
      <c r="D35" s="6">
        <v>2008</v>
      </c>
      <c r="E35" s="11">
        <v>19</v>
      </c>
      <c r="F35" s="11">
        <f>VLOOKUP(E35,'Cup Pkte.'!A:B,2,0)</f>
        <v>7</v>
      </c>
      <c r="H35" s="11">
        <f>IFERROR(VLOOKUP(A35,'SC Wieden Mädchen'!D:E,2,0),99)</f>
        <v>19</v>
      </c>
      <c r="I35" s="11">
        <f>IFERROR(VLOOKUP(H35,'Cup Pkte.'!$A:$B,2,0),0)</f>
        <v>7</v>
      </c>
      <c r="K35" s="11">
        <v>11</v>
      </c>
      <c r="L35" s="11">
        <f>VLOOKUP(K35,'Cup Pkte.'!$A:$B,2,0)</f>
        <v>15</v>
      </c>
      <c r="N35" s="11">
        <v>14</v>
      </c>
      <c r="O35" s="11">
        <f>VLOOKUP(N35,'Cup Pkte.'!$A:$B,2,0)</f>
        <v>12</v>
      </c>
      <c r="P35" s="13">
        <f>O35</f>
        <v>12</v>
      </c>
      <c r="Q35" s="11"/>
      <c r="R35" s="11">
        <f>VLOOKUP(Q35,'Cup Pkte.'!$A:$B,2,0)</f>
        <v>0</v>
      </c>
      <c r="T35" s="11">
        <v>18</v>
      </c>
      <c r="U35" s="11">
        <f>VLOOKUP(T35,'Cup Pkte.'!$A:$B,2,0)</f>
        <v>8</v>
      </c>
      <c r="W35" s="6">
        <f t="shared" si="4"/>
        <v>49</v>
      </c>
    </row>
    <row r="36" spans="1:23" x14ac:dyDescent="0.25">
      <c r="A36" s="6" t="s">
        <v>266</v>
      </c>
      <c r="B36" s="6" t="s">
        <v>32</v>
      </c>
      <c r="C36" s="6" t="s">
        <v>29</v>
      </c>
      <c r="D36" s="6">
        <v>2006</v>
      </c>
      <c r="E36" s="11">
        <v>16</v>
      </c>
      <c r="F36" s="11">
        <f>VLOOKUP(E36,'Cup Pkte.'!A:B,2,0)</f>
        <v>10</v>
      </c>
      <c r="G36" s="13">
        <f>F36</f>
        <v>10</v>
      </c>
      <c r="H36" s="11">
        <f>IFERROR(VLOOKUP(A36,'SC Wieden Buben'!D:E,2,0),99)</f>
        <v>11</v>
      </c>
      <c r="I36" s="11">
        <f>IFERROR(VLOOKUP(H36,'Cup Pkte.'!$A:$B,2,0),0)</f>
        <v>15</v>
      </c>
      <c r="J36" s="13">
        <f>I36</f>
        <v>15</v>
      </c>
      <c r="K36" s="11">
        <f>IFERROR(VLOOKUP(A36,'SC Münstertal'!A:B,2,0),0)</f>
        <v>0</v>
      </c>
      <c r="L36" s="11">
        <f>IFERROR(VLOOKUP(K36,'Cup Pkte.'!$A:$B,2,0),0)</f>
        <v>0</v>
      </c>
      <c r="N36" s="11"/>
      <c r="O36" s="11">
        <f>VLOOKUP(N36,'Cup Pkte.'!$A:$B,2,0)</f>
        <v>0</v>
      </c>
      <c r="Q36" s="11"/>
      <c r="R36" s="11">
        <f>VLOOKUP(Q36,'Cup Pkte.'!$A:$B,2,0)</f>
        <v>0</v>
      </c>
      <c r="T36" s="11">
        <v>18</v>
      </c>
      <c r="U36" s="11">
        <f>VLOOKUP(T36,'Cup Pkte.'!$A:$B,2,0)</f>
        <v>8</v>
      </c>
      <c r="V36" s="13">
        <f>U36</f>
        <v>8</v>
      </c>
      <c r="W36" s="6">
        <f t="shared" si="4"/>
        <v>33</v>
      </c>
    </row>
    <row r="37" spans="1:23" x14ac:dyDescent="0.25">
      <c r="A37" s="6" t="s">
        <v>23</v>
      </c>
      <c r="B37" s="6" t="s">
        <v>17</v>
      </c>
      <c r="C37" s="6" t="s">
        <v>29</v>
      </c>
      <c r="D37" s="6">
        <v>2003</v>
      </c>
      <c r="E37" s="11">
        <v>13</v>
      </c>
      <c r="F37" s="11">
        <f>VLOOKUP(E37,'Cup Pkte.'!A:B,2,0)</f>
        <v>13</v>
      </c>
      <c r="G37" s="13">
        <f>F37</f>
        <v>13</v>
      </c>
      <c r="H37" s="11">
        <f>IFERROR(VLOOKUP(A37,'SC Wieden Mädchen'!D:E,2,0),99)</f>
        <v>99</v>
      </c>
      <c r="I37" s="11">
        <f>IFERROR(VLOOKUP(H37,'Cup Pkte.'!$A:$B,2,0),0)</f>
        <v>0</v>
      </c>
      <c r="K37" s="11"/>
      <c r="L37" s="11">
        <f>VLOOKUP(K37,'Cup Pkte.'!$A:$B,2,0)</f>
        <v>0</v>
      </c>
      <c r="N37" s="11">
        <v>16</v>
      </c>
      <c r="O37" s="11">
        <f>VLOOKUP(N37,'Cup Pkte.'!$A:$B,2,0)</f>
        <v>10</v>
      </c>
      <c r="P37" s="13">
        <f>O37</f>
        <v>10</v>
      </c>
      <c r="Q37" s="11">
        <v>16</v>
      </c>
      <c r="R37" s="11">
        <f>VLOOKUP(Q37,'Cup Pkte.'!$A:$B,2,0)</f>
        <v>10</v>
      </c>
      <c r="S37" s="13">
        <f>R37</f>
        <v>10</v>
      </c>
      <c r="T37" s="11">
        <v>19</v>
      </c>
      <c r="U37" s="11">
        <f>VLOOKUP(T37,'Cup Pkte.'!$A:$B,2,0)</f>
        <v>7</v>
      </c>
      <c r="V37" s="13">
        <f>U37</f>
        <v>7</v>
      </c>
      <c r="W37" s="6">
        <f t="shared" si="4"/>
        <v>40</v>
      </c>
    </row>
    <row r="38" spans="1:23" x14ac:dyDescent="0.25">
      <c r="A38" s="6" t="s">
        <v>267</v>
      </c>
      <c r="B38" s="6" t="s">
        <v>17</v>
      </c>
      <c r="C38" s="6" t="s">
        <v>29</v>
      </c>
      <c r="D38" s="6">
        <v>2004</v>
      </c>
      <c r="E38" s="11">
        <v>15</v>
      </c>
      <c r="F38" s="11">
        <f>VLOOKUP(E38,'Cup Pkte.'!A:B,2,0)</f>
        <v>11</v>
      </c>
      <c r="H38" s="11">
        <f>IFERROR(VLOOKUP(A38,'SC Wieden Buben'!D:E,2,0),99)</f>
        <v>12</v>
      </c>
      <c r="I38" s="11">
        <f>IFERROR(VLOOKUP(H38,'Cup Pkte.'!$A:$B,2,0),0)</f>
        <v>14</v>
      </c>
      <c r="J38" s="13">
        <f>I38</f>
        <v>14</v>
      </c>
      <c r="K38" s="11">
        <f>IFERROR(VLOOKUP(A38,'SC Münstertal'!A:B,2,0),0)</f>
        <v>0</v>
      </c>
      <c r="L38" s="11">
        <f>IFERROR(VLOOKUP(K38,'Cup Pkte.'!$A:$B,2,0),0)</f>
        <v>0</v>
      </c>
      <c r="N38" s="11">
        <v>13</v>
      </c>
      <c r="O38" s="11">
        <f>VLOOKUP(N38,'Cup Pkte.'!$A:$B,2,0)</f>
        <v>13</v>
      </c>
      <c r="P38" s="13">
        <f>O38</f>
        <v>13</v>
      </c>
      <c r="Q38" s="11"/>
      <c r="R38" s="11">
        <f>VLOOKUP(Q38,'Cup Pkte.'!$A:$B,2,0)</f>
        <v>0</v>
      </c>
      <c r="T38" s="11">
        <v>19</v>
      </c>
      <c r="U38" s="11">
        <f>VLOOKUP(T38,'Cup Pkte.'!$A:$B,2,0)</f>
        <v>7</v>
      </c>
      <c r="W38" s="6">
        <f t="shared" si="4"/>
        <v>45</v>
      </c>
    </row>
    <row r="39" spans="1:23" x14ac:dyDescent="0.25">
      <c r="A39" s="6" t="s">
        <v>263</v>
      </c>
      <c r="B39" s="6" t="s">
        <v>12</v>
      </c>
      <c r="C39" s="6" t="s">
        <v>29</v>
      </c>
      <c r="D39" s="6">
        <v>2008</v>
      </c>
      <c r="E39" s="11"/>
      <c r="F39" s="11">
        <f>VLOOKUP(E39,'Cup Pkte.'!A:B,2,0)</f>
        <v>0</v>
      </c>
      <c r="H39" s="11">
        <f>IFERROR(VLOOKUP(A39,'SC Wieden Buben'!D:E,2,0),99)</f>
        <v>8</v>
      </c>
      <c r="I39" s="11">
        <f>IFERROR(VLOOKUP(H39,'Cup Pkte.'!$A:$B,2,0),0)</f>
        <v>18</v>
      </c>
      <c r="K39" s="11">
        <f>IFERROR(VLOOKUP(A39,'SC Münstertal'!A:B,2,0),0)</f>
        <v>11</v>
      </c>
      <c r="L39" s="11">
        <f>IFERROR(VLOOKUP(K39,'Cup Pkte.'!$A:$B,2,0),0)</f>
        <v>15</v>
      </c>
      <c r="M39" s="13">
        <f>L39</f>
        <v>15</v>
      </c>
      <c r="N39" s="11">
        <v>15</v>
      </c>
      <c r="O39" s="11">
        <f>VLOOKUP(N39,'Cup Pkte.'!$A:$B,2,0)</f>
        <v>11</v>
      </c>
      <c r="Q39" s="11">
        <v>17</v>
      </c>
      <c r="R39" s="11">
        <f>VLOOKUP(Q39,'Cup Pkte.'!$A:$B,2,0)</f>
        <v>9</v>
      </c>
      <c r="T39" s="11">
        <v>20</v>
      </c>
      <c r="U39" s="11">
        <f>VLOOKUP(T39,'Cup Pkte.'!$A:$B,2,0)</f>
        <v>6</v>
      </c>
      <c r="W39" s="6">
        <f t="shared" si="4"/>
        <v>59</v>
      </c>
    </row>
    <row r="40" spans="1:23" x14ac:dyDescent="0.25">
      <c r="A40" s="6" t="s">
        <v>388</v>
      </c>
      <c r="B40" s="6" t="s">
        <v>389</v>
      </c>
      <c r="C40" s="6" t="s">
        <v>48</v>
      </c>
      <c r="D40" s="6">
        <v>2004</v>
      </c>
      <c r="E40" s="11"/>
      <c r="F40" s="11"/>
      <c r="H40" s="11"/>
      <c r="I40" s="11"/>
      <c r="K40" s="11"/>
      <c r="L40" s="11"/>
      <c r="N40" s="11"/>
      <c r="O40" s="11"/>
      <c r="Q40" s="11"/>
      <c r="R40" s="11"/>
      <c r="T40" s="11">
        <v>20</v>
      </c>
      <c r="U40" s="11">
        <f>VLOOKUP(T40,'Cup Pkte.'!$A:$B,2,0)</f>
        <v>6</v>
      </c>
      <c r="W40" s="6">
        <f t="shared" si="4"/>
        <v>6</v>
      </c>
    </row>
    <row r="41" spans="1:23" x14ac:dyDescent="0.25">
      <c r="A41" s="6" t="s">
        <v>396</v>
      </c>
      <c r="B41" s="6" t="s">
        <v>387</v>
      </c>
      <c r="C41" s="6" t="s">
        <v>48</v>
      </c>
      <c r="D41" s="6">
        <v>2003</v>
      </c>
      <c r="E41" s="11"/>
      <c r="F41" s="11"/>
      <c r="H41" s="11"/>
      <c r="I41" s="11"/>
      <c r="K41" s="11"/>
      <c r="L41" s="11"/>
      <c r="N41" s="11"/>
      <c r="O41" s="11"/>
      <c r="Q41" s="11"/>
      <c r="R41" s="11"/>
      <c r="T41" s="11">
        <v>21</v>
      </c>
      <c r="U41" s="11">
        <f>VLOOKUP(T41,'Cup Pkte.'!$A:$B,2,0)</f>
        <v>5</v>
      </c>
      <c r="V41" s="13">
        <f>U41</f>
        <v>5</v>
      </c>
      <c r="W41" s="6">
        <f t="shared" si="4"/>
        <v>5</v>
      </c>
    </row>
    <row r="42" spans="1:23" x14ac:dyDescent="0.25">
      <c r="A42" s="6" t="s">
        <v>252</v>
      </c>
      <c r="B42" s="6" t="str">
        <f>VLOOKUP(A42,'SC Wieden Mädchen'!D:J,7,0)</f>
        <v>SC Muggenbrunn</v>
      </c>
      <c r="C42" s="6" t="s">
        <v>29</v>
      </c>
      <c r="D42" s="6">
        <f>VLOOKUP(A42,'SC Wieden Mädchen'!F:H,3,0)</f>
        <v>2009</v>
      </c>
      <c r="E42" s="11"/>
      <c r="F42" s="11"/>
      <c r="H42" s="11">
        <f>IFERROR(VLOOKUP(A42,'SC Wieden Mädchen'!D:E,2,0),99)</f>
        <v>21</v>
      </c>
      <c r="I42" s="11">
        <f>IFERROR(VLOOKUP(H42,'Cup Pkte.'!$A:$B,2,0),0)</f>
        <v>5</v>
      </c>
      <c r="J42" s="13">
        <f>I42</f>
        <v>5</v>
      </c>
      <c r="K42" s="11">
        <v>16</v>
      </c>
      <c r="L42" s="11">
        <f>VLOOKUP(K42,'Cup Pkte.'!$A:$B,2,0)</f>
        <v>10</v>
      </c>
      <c r="M42" s="13">
        <f>L42</f>
        <v>10</v>
      </c>
      <c r="N42" s="11">
        <v>20</v>
      </c>
      <c r="O42" s="11">
        <f>VLOOKUP(N42,'Cup Pkte.'!$A:$B,2,0)</f>
        <v>6</v>
      </c>
      <c r="P42" s="13">
        <f>O42</f>
        <v>6</v>
      </c>
      <c r="Q42" s="11">
        <v>18</v>
      </c>
      <c r="R42" s="11">
        <f>VLOOKUP(Q42,'Cup Pkte.'!$A:$B,2,0)</f>
        <v>8</v>
      </c>
      <c r="S42" s="13">
        <f>R42</f>
        <v>8</v>
      </c>
      <c r="T42" s="11">
        <v>22</v>
      </c>
      <c r="U42" s="11">
        <f>VLOOKUP(T42,'Cup Pkte.'!$A:$B,2,0)</f>
        <v>4</v>
      </c>
      <c r="V42" s="13">
        <f>U42</f>
        <v>4</v>
      </c>
      <c r="W42" s="6">
        <f t="shared" si="4"/>
        <v>33</v>
      </c>
    </row>
    <row r="43" spans="1:23" x14ac:dyDescent="0.25">
      <c r="A43" s="6" t="s">
        <v>268</v>
      </c>
      <c r="B43" s="6" t="s">
        <v>6</v>
      </c>
      <c r="C43" s="6" t="s">
        <v>29</v>
      </c>
      <c r="D43" s="6">
        <v>2007</v>
      </c>
      <c r="E43" s="11">
        <v>18</v>
      </c>
      <c r="F43" s="11">
        <f>VLOOKUP(E43,'Cup Pkte.'!A:B,2,0)</f>
        <v>8</v>
      </c>
      <c r="H43" s="11">
        <f>IFERROR(VLOOKUP(A43,'SC Wieden Buben'!D:E,2,0),99)</f>
        <v>13</v>
      </c>
      <c r="I43" s="11">
        <f>IFERROR(VLOOKUP(H43,'Cup Pkte.'!$A:$B,2,0),0)</f>
        <v>13</v>
      </c>
      <c r="J43" s="13">
        <f>I43</f>
        <v>13</v>
      </c>
      <c r="K43" s="11">
        <f>IFERROR(VLOOKUP(A43,'SC Münstertal'!A:B,2,0),0)</f>
        <v>14</v>
      </c>
      <c r="L43" s="11">
        <f>IFERROR(VLOOKUP(K43,'Cup Pkte.'!$A:$B,2,0),0)</f>
        <v>12</v>
      </c>
      <c r="M43" s="13">
        <f>L43</f>
        <v>12</v>
      </c>
      <c r="N43" s="11"/>
      <c r="O43" s="11">
        <f>VLOOKUP(N43,'Cup Pkte.'!$A:$B,2,0)</f>
        <v>0</v>
      </c>
      <c r="Q43" s="11">
        <v>19</v>
      </c>
      <c r="R43" s="11">
        <f>VLOOKUP(Q43,'Cup Pkte.'!$A:$B,2,0)</f>
        <v>7</v>
      </c>
      <c r="T43" s="11">
        <v>22</v>
      </c>
      <c r="U43" s="11">
        <f>VLOOKUP(T43,'Cup Pkte.'!$A:$B,2,0)</f>
        <v>4</v>
      </c>
      <c r="V43" s="13">
        <f>U43</f>
        <v>4</v>
      </c>
      <c r="W43" s="6">
        <f t="shared" si="4"/>
        <v>44</v>
      </c>
    </row>
    <row r="44" spans="1:23" x14ac:dyDescent="0.25">
      <c r="A44" s="6" t="s">
        <v>44</v>
      </c>
      <c r="B44" s="6" t="s">
        <v>45</v>
      </c>
      <c r="C44" s="6" t="s">
        <v>29</v>
      </c>
      <c r="D44" s="6">
        <v>2002</v>
      </c>
      <c r="E44" s="11">
        <v>23</v>
      </c>
      <c r="F44" s="11">
        <f>VLOOKUP(E44,'Cup Pkte.'!A:B,2,0)</f>
        <v>3</v>
      </c>
      <c r="H44" s="11">
        <f>IFERROR(VLOOKUP(A44,'SC Wieden Mädchen'!D:E,2,0),99)</f>
        <v>27</v>
      </c>
      <c r="I44" s="11">
        <f>IFERROR(VLOOKUP(H44,'Cup Pkte.'!$A:$B,2,0),0)</f>
        <v>0</v>
      </c>
      <c r="K44" s="11">
        <v>15</v>
      </c>
      <c r="L44" s="11">
        <f>VLOOKUP(K44,'Cup Pkte.'!$A:$B,2,0)</f>
        <v>11</v>
      </c>
      <c r="M44" s="13">
        <f>L44</f>
        <v>11</v>
      </c>
      <c r="N44" s="11"/>
      <c r="O44" s="11">
        <f>VLOOKUP(N44,'Cup Pkte.'!$A:$B,2,0)</f>
        <v>0</v>
      </c>
      <c r="Q44" s="11">
        <v>19</v>
      </c>
      <c r="R44" s="11">
        <f>VLOOKUP(Q44,'Cup Pkte.'!$A:$B,2,0)</f>
        <v>7</v>
      </c>
      <c r="S44" s="13">
        <f>R44</f>
        <v>7</v>
      </c>
      <c r="T44" s="11">
        <v>23</v>
      </c>
      <c r="U44" s="11">
        <f>VLOOKUP(T44,'Cup Pkte.'!$A:$B,2,0)</f>
        <v>3</v>
      </c>
      <c r="W44" s="6">
        <f t="shared" si="4"/>
        <v>24</v>
      </c>
    </row>
    <row r="45" spans="1:23" x14ac:dyDescent="0.25">
      <c r="A45" s="6" t="s">
        <v>397</v>
      </c>
      <c r="B45" s="6" t="s">
        <v>412</v>
      </c>
      <c r="C45" s="6" t="s">
        <v>48</v>
      </c>
      <c r="D45" s="6">
        <v>2005</v>
      </c>
      <c r="E45" s="11"/>
      <c r="F45" s="11"/>
      <c r="H45" s="11"/>
      <c r="I45" s="11"/>
      <c r="K45" s="11"/>
      <c r="L45" s="11"/>
      <c r="N45" s="11"/>
      <c r="O45" s="11"/>
      <c r="Q45" s="11"/>
      <c r="R45" s="11"/>
      <c r="T45" s="11">
        <v>23</v>
      </c>
      <c r="U45" s="11">
        <f>VLOOKUP(T45,'Cup Pkte.'!$A:$B,2,0)</f>
        <v>3</v>
      </c>
      <c r="V45" s="13">
        <f>U45</f>
        <v>3</v>
      </c>
      <c r="W45" s="6">
        <f t="shared" si="4"/>
        <v>3</v>
      </c>
    </row>
    <row r="46" spans="1:23" x14ac:dyDescent="0.25">
      <c r="A46" s="6" t="s">
        <v>327</v>
      </c>
      <c r="B46" s="6" t="s">
        <v>14</v>
      </c>
      <c r="C46" s="6" t="s">
        <v>29</v>
      </c>
      <c r="D46" s="6">
        <v>2007</v>
      </c>
      <c r="E46" s="11">
        <v>0</v>
      </c>
      <c r="F46" s="11">
        <f>VLOOKUP(E46,'Cup Pkte.'!A:B,2,0)</f>
        <v>0</v>
      </c>
      <c r="G46" s="13">
        <f>F46</f>
        <v>0</v>
      </c>
      <c r="H46" s="11">
        <v>0</v>
      </c>
      <c r="I46" s="11">
        <f>IFERROR(VLOOKUP(H46,'Cup Pkte.'!$A:$B,2,0),0)</f>
        <v>0</v>
      </c>
      <c r="K46" s="11">
        <f>IFERROR(VLOOKUP(A46,'SC Münstertal'!A:B,2,0),0)</f>
        <v>22</v>
      </c>
      <c r="L46" s="11">
        <f>IFERROR(VLOOKUP(K46,'Cup Pkte.'!$A:$B,2,0),0)</f>
        <v>4</v>
      </c>
      <c r="M46" s="13">
        <f>L46</f>
        <v>4</v>
      </c>
      <c r="N46" s="11"/>
      <c r="O46" s="11">
        <f>VLOOKUP(N46,'Cup Pkte.'!$A:$B,2,0)</f>
        <v>0</v>
      </c>
      <c r="Q46" s="11">
        <v>24</v>
      </c>
      <c r="R46" s="11">
        <f>VLOOKUP(Q46,'Cup Pkte.'!$A:$B,2,0)</f>
        <v>2</v>
      </c>
      <c r="S46" s="13">
        <f>R46</f>
        <v>2</v>
      </c>
      <c r="T46" s="11">
        <v>24</v>
      </c>
      <c r="U46" s="11">
        <f>VLOOKUP(T46,'Cup Pkte.'!$A:$B,2,0)</f>
        <v>2</v>
      </c>
      <c r="V46" s="13">
        <f>U46</f>
        <v>2</v>
      </c>
      <c r="W46" s="6">
        <f t="shared" si="4"/>
        <v>8</v>
      </c>
    </row>
    <row r="47" spans="1:23" x14ac:dyDescent="0.25">
      <c r="A47" s="6" t="s">
        <v>254</v>
      </c>
      <c r="B47" s="6" t="str">
        <f>VLOOKUP(A47,'SC Wieden Mädchen'!D:J,7,0)</f>
        <v>SZ Rheinfelden</v>
      </c>
      <c r="C47" s="6" t="s">
        <v>30</v>
      </c>
      <c r="D47" s="6">
        <f>VLOOKUP(A47,'SC Wieden Mädchen'!F:H,3,0)</f>
        <v>2009</v>
      </c>
      <c r="E47" s="11"/>
      <c r="F47" s="11"/>
      <c r="H47" s="11">
        <f>IFERROR(VLOOKUP(A47,'SC Wieden Mädchen'!D:E,2,0),99)</f>
        <v>23</v>
      </c>
      <c r="I47" s="11">
        <f>IFERROR(VLOOKUP(H47,'Cup Pkte.'!$A:$B,2,0),0)</f>
        <v>3</v>
      </c>
      <c r="J47" s="13">
        <f>I47</f>
        <v>3</v>
      </c>
      <c r="K47" s="11"/>
      <c r="L47" s="11">
        <f>VLOOKUP(K47,'Cup Pkte.'!$A:$B,2,0)</f>
        <v>0</v>
      </c>
      <c r="N47" s="11"/>
      <c r="O47" s="11">
        <f>VLOOKUP(N47,'Cup Pkte.'!$A:$B,2,0)</f>
        <v>0</v>
      </c>
      <c r="Q47" s="11"/>
      <c r="R47" s="11">
        <f>VLOOKUP(Q47,'Cup Pkte.'!$A:$B,2,0)</f>
        <v>0</v>
      </c>
      <c r="T47" s="11">
        <v>24</v>
      </c>
      <c r="U47" s="11">
        <f>VLOOKUP(T47,'Cup Pkte.'!$A:$B,2,0)</f>
        <v>2</v>
      </c>
      <c r="V47" s="13">
        <f>U47</f>
        <v>2</v>
      </c>
      <c r="W47" s="6">
        <f t="shared" si="4"/>
        <v>5</v>
      </c>
    </row>
    <row r="48" spans="1:23" x14ac:dyDescent="0.25">
      <c r="A48" s="6" t="s">
        <v>323</v>
      </c>
      <c r="B48" s="6" t="s">
        <v>324</v>
      </c>
      <c r="C48" s="6" t="s">
        <v>29</v>
      </c>
      <c r="D48" s="6">
        <v>2008</v>
      </c>
      <c r="E48" s="11">
        <v>0</v>
      </c>
      <c r="F48" s="11">
        <f>VLOOKUP(E48,'Cup Pkte.'!A:B,2,0)</f>
        <v>0</v>
      </c>
      <c r="H48" s="11">
        <v>0</v>
      </c>
      <c r="I48" s="11">
        <f>IFERROR(VLOOKUP(H48,'Cup Pkte.'!$A:$B,2,0),0)</f>
        <v>0</v>
      </c>
      <c r="K48" s="11">
        <f>IFERROR(VLOOKUP(A48,'SC Münstertal'!A:B,2,0),0)</f>
        <v>30</v>
      </c>
      <c r="L48" s="11">
        <f>IFERROR(VLOOKUP(K48,'Cup Pkte.'!$A:$B,2,0),0)</f>
        <v>0</v>
      </c>
      <c r="N48" s="11"/>
      <c r="O48" s="11">
        <f>VLOOKUP(N48,'Cup Pkte.'!$A:$B,2,0)</f>
        <v>0</v>
      </c>
      <c r="Q48" s="11">
        <v>16</v>
      </c>
      <c r="R48" s="11">
        <f>VLOOKUP(Q48,'Cup Pkte.'!$A:$B,2,0)</f>
        <v>10</v>
      </c>
      <c r="T48" s="11">
        <v>25</v>
      </c>
      <c r="U48" s="11">
        <f>VLOOKUP(T48,'Cup Pkte.'!$A:$B,2,0)</f>
        <v>1</v>
      </c>
      <c r="W48" s="6">
        <f t="shared" si="4"/>
        <v>11</v>
      </c>
    </row>
    <row r="49" spans="1:23" x14ac:dyDescent="0.25">
      <c r="A49" s="6" t="s">
        <v>390</v>
      </c>
      <c r="B49" s="6" t="s">
        <v>40</v>
      </c>
      <c r="C49" s="6" t="s">
        <v>29</v>
      </c>
      <c r="D49" s="6">
        <v>2005</v>
      </c>
      <c r="E49" s="11"/>
      <c r="F49" s="11"/>
      <c r="H49" s="11"/>
      <c r="I49" s="11"/>
      <c r="K49" s="11"/>
      <c r="L49" s="11"/>
      <c r="N49" s="11"/>
      <c r="O49" s="11"/>
      <c r="Q49" s="11"/>
      <c r="R49" s="11"/>
      <c r="T49" s="11">
        <v>25</v>
      </c>
      <c r="U49" s="11">
        <f>VLOOKUP(T49,'Cup Pkte.'!$A:$B,2,0)</f>
        <v>1</v>
      </c>
      <c r="W49" s="6">
        <f t="shared" si="4"/>
        <v>1</v>
      </c>
    </row>
    <row r="50" spans="1:23" x14ac:dyDescent="0.25">
      <c r="A50" s="6" t="s">
        <v>315</v>
      </c>
      <c r="B50" s="6" t="s">
        <v>1</v>
      </c>
      <c r="C50" s="6" t="s">
        <v>29</v>
      </c>
      <c r="D50" s="6">
        <v>2004</v>
      </c>
      <c r="E50" s="11"/>
      <c r="F50" s="11"/>
      <c r="H50" s="11">
        <f>IFERROR(VLOOKUP(A50,'SC Wieden Mädchen'!D:E,2,0),99)</f>
        <v>99</v>
      </c>
      <c r="I50" s="11">
        <f>IFERROR(VLOOKUP(H50,'Cup Pkte.'!$A:$B,2,0),0)</f>
        <v>0</v>
      </c>
      <c r="K50" s="11"/>
      <c r="L50" s="11">
        <f>VLOOKUP(K50,'Cup Pkte.'!$A:$B,2,0)</f>
        <v>0</v>
      </c>
      <c r="N50" s="11">
        <v>7</v>
      </c>
      <c r="O50" s="11">
        <f>VLOOKUP(N50,'Cup Pkte.'!$A:$B,2,0)</f>
        <v>19</v>
      </c>
      <c r="Q50" s="11">
        <v>3</v>
      </c>
      <c r="R50" s="11">
        <f>VLOOKUP(Q50,'Cup Pkte.'!$A:$B,2,0)</f>
        <v>23</v>
      </c>
      <c r="S50" s="13">
        <f t="shared" ref="S50:S55" si="5">R50</f>
        <v>23</v>
      </c>
      <c r="T50" s="11"/>
      <c r="U50" s="11">
        <f>VLOOKUP(T50,'Cup Pkte.'!$A:$B,2,0)</f>
        <v>0</v>
      </c>
      <c r="W50" s="6">
        <f t="shared" si="4"/>
        <v>42</v>
      </c>
    </row>
    <row r="51" spans="1:23" x14ac:dyDescent="0.25">
      <c r="A51" s="6" t="s">
        <v>320</v>
      </c>
      <c r="B51" s="6" t="s">
        <v>43</v>
      </c>
      <c r="C51" s="6" t="s">
        <v>29</v>
      </c>
      <c r="D51" s="6">
        <v>2006</v>
      </c>
      <c r="E51" s="11">
        <v>0</v>
      </c>
      <c r="F51" s="11">
        <f>VLOOKUP(E51,'Cup Pkte.'!A:B,2,0)</f>
        <v>0</v>
      </c>
      <c r="H51" s="11">
        <v>0</v>
      </c>
      <c r="I51" s="11">
        <f>IFERROR(VLOOKUP(H51,'Cup Pkte.'!$A:$B,2,0),0)</f>
        <v>0</v>
      </c>
      <c r="K51" s="11">
        <f>IFERROR(VLOOKUP(A51,'SC Münstertal'!A:B,2,0),0)</f>
        <v>32</v>
      </c>
      <c r="L51" s="11">
        <f>IFERROR(VLOOKUP(K51,'Cup Pkte.'!$A:$B,2,0),0)</f>
        <v>0</v>
      </c>
      <c r="N51" s="11"/>
      <c r="O51" s="11">
        <f>VLOOKUP(N51,'Cup Pkte.'!$A:$B,2,0)</f>
        <v>0</v>
      </c>
      <c r="Q51" s="11">
        <v>3</v>
      </c>
      <c r="R51" s="11">
        <f>VLOOKUP(Q51,'Cup Pkte.'!$A:$B,2,0)</f>
        <v>23</v>
      </c>
      <c r="S51" s="13">
        <f t="shared" si="5"/>
        <v>23</v>
      </c>
      <c r="T51" s="11"/>
      <c r="U51" s="11">
        <f>VLOOKUP(T51,'Cup Pkte.'!$A:$B,2,0)</f>
        <v>0</v>
      </c>
      <c r="W51" s="6">
        <f t="shared" si="4"/>
        <v>23</v>
      </c>
    </row>
    <row r="52" spans="1:23" x14ac:dyDescent="0.25">
      <c r="A52" s="6" t="s">
        <v>309</v>
      </c>
      <c r="B52" s="6" t="s">
        <v>1</v>
      </c>
      <c r="C52" s="6" t="s">
        <v>29</v>
      </c>
      <c r="D52" s="6">
        <v>2006</v>
      </c>
      <c r="E52" s="11">
        <v>0</v>
      </c>
      <c r="F52" s="11">
        <f>VLOOKUP(E52,'Cup Pkte.'!A:B,2,0)</f>
        <v>0</v>
      </c>
      <c r="H52" s="11">
        <v>0</v>
      </c>
      <c r="I52" s="11">
        <f>IFERROR(VLOOKUP(H52,'Cup Pkte.'!$A:$B,2,0),0)</f>
        <v>0</v>
      </c>
      <c r="K52" s="11">
        <f>IFERROR(VLOOKUP(A52,'SC Münstertal'!A:B,2,0),0)</f>
        <v>0</v>
      </c>
      <c r="L52" s="11">
        <f>IFERROR(VLOOKUP(K52,'Cup Pkte.'!$A:$B,2,0),0)</f>
        <v>0</v>
      </c>
      <c r="N52" s="11">
        <v>3</v>
      </c>
      <c r="O52" s="11">
        <f>VLOOKUP(N52,'Cup Pkte.'!$A:$B,2,0)</f>
        <v>23</v>
      </c>
      <c r="P52" s="13">
        <f>O52</f>
        <v>23</v>
      </c>
      <c r="Q52" s="11">
        <v>4</v>
      </c>
      <c r="R52" s="11">
        <f>VLOOKUP(Q52,'Cup Pkte.'!$A:$B,2,0)</f>
        <v>22</v>
      </c>
      <c r="S52" s="13">
        <f t="shared" si="5"/>
        <v>22</v>
      </c>
      <c r="T52" s="11"/>
      <c r="U52" s="11">
        <f>VLOOKUP(T52,'Cup Pkte.'!$A:$B,2,0)</f>
        <v>0</v>
      </c>
      <c r="W52" s="6">
        <f t="shared" si="4"/>
        <v>45</v>
      </c>
    </row>
    <row r="53" spans="1:23" x14ac:dyDescent="0.25">
      <c r="A53" s="6" t="s">
        <v>16</v>
      </c>
      <c r="B53" s="6" t="s">
        <v>1</v>
      </c>
      <c r="C53" s="6" t="s">
        <v>29</v>
      </c>
      <c r="D53" s="6">
        <v>2006</v>
      </c>
      <c r="E53" s="11">
        <v>9</v>
      </c>
      <c r="F53" s="11">
        <f>VLOOKUP(E53,'Cup Pkte.'!A:B,2,0)</f>
        <v>17</v>
      </c>
      <c r="G53" s="13">
        <f>F53</f>
        <v>17</v>
      </c>
      <c r="H53" s="11">
        <f>IFERROR(VLOOKUP(A53,'SC Wieden Mädchen'!D:E,2,0),99)</f>
        <v>99</v>
      </c>
      <c r="I53" s="11">
        <f>IFERROR(VLOOKUP(H53,'Cup Pkte.'!$A:$B,2,0),0)</f>
        <v>0</v>
      </c>
      <c r="K53" s="11"/>
      <c r="L53" s="11">
        <f>VLOOKUP(K53,'Cup Pkte.'!$A:$B,2,0)</f>
        <v>0</v>
      </c>
      <c r="N53" s="11">
        <v>5</v>
      </c>
      <c r="O53" s="11">
        <f>VLOOKUP(N53,'Cup Pkte.'!$A:$B,2,0)</f>
        <v>21</v>
      </c>
      <c r="P53" s="13">
        <f>O53</f>
        <v>21</v>
      </c>
      <c r="Q53" s="11">
        <v>5</v>
      </c>
      <c r="R53" s="11">
        <f>VLOOKUP(Q53,'Cup Pkte.'!$A:$B,2,0)</f>
        <v>21</v>
      </c>
      <c r="S53" s="13">
        <f t="shared" si="5"/>
        <v>21</v>
      </c>
      <c r="T53" s="11"/>
      <c r="U53" s="11">
        <f>VLOOKUP(T53,'Cup Pkte.'!$A:$B,2,0)</f>
        <v>0</v>
      </c>
      <c r="W53" s="6">
        <f t="shared" si="4"/>
        <v>59</v>
      </c>
    </row>
    <row r="54" spans="1:23" x14ac:dyDescent="0.25">
      <c r="A54" s="6" t="s">
        <v>264</v>
      </c>
      <c r="B54" s="6" t="s">
        <v>158</v>
      </c>
      <c r="C54" s="6" t="s">
        <v>30</v>
      </c>
      <c r="D54" s="6">
        <v>2002</v>
      </c>
      <c r="E54" s="11">
        <v>3</v>
      </c>
      <c r="F54" s="11">
        <f>VLOOKUP(E54,'Cup Pkte.'!A:B,2,0)</f>
        <v>23</v>
      </c>
      <c r="G54" s="13">
        <f>F54</f>
        <v>23</v>
      </c>
      <c r="H54" s="11">
        <f>IFERROR(VLOOKUP(A54,'SC Wieden Buben'!D:E,2,0),99)</f>
        <v>9</v>
      </c>
      <c r="I54" s="11">
        <f>IFERROR(VLOOKUP(H54,'Cup Pkte.'!$A:$B,2,0),0)</f>
        <v>17</v>
      </c>
      <c r="J54" s="13">
        <f>I54</f>
        <v>17</v>
      </c>
      <c r="K54" s="11">
        <f>IFERROR(VLOOKUP(A54,'SC Münstertal'!A:B,2,0),0)</f>
        <v>0</v>
      </c>
      <c r="L54" s="11">
        <f>IFERROR(VLOOKUP(K54,'Cup Pkte.'!$A:$B,2,0),0)</f>
        <v>0</v>
      </c>
      <c r="N54" s="11"/>
      <c r="O54" s="11">
        <f>VLOOKUP(N54,'Cup Pkte.'!$A:$B,2,0)</f>
        <v>0</v>
      </c>
      <c r="Q54" s="11">
        <v>5</v>
      </c>
      <c r="R54" s="11">
        <f>VLOOKUP(Q54,'Cup Pkte.'!$A:$B,2,0)</f>
        <v>21</v>
      </c>
      <c r="S54" s="13">
        <f t="shared" si="5"/>
        <v>21</v>
      </c>
      <c r="T54" s="11"/>
      <c r="U54" s="11">
        <f>VLOOKUP(T54,'Cup Pkte.'!$A:$B,2,0)</f>
        <v>0</v>
      </c>
      <c r="W54" s="6">
        <f t="shared" si="4"/>
        <v>61</v>
      </c>
    </row>
    <row r="55" spans="1:23" x14ac:dyDescent="0.25">
      <c r="A55" s="6" t="s">
        <v>5</v>
      </c>
      <c r="B55" s="6" t="s">
        <v>6</v>
      </c>
      <c r="C55" s="6" t="s">
        <v>29</v>
      </c>
      <c r="D55" s="6">
        <v>2004</v>
      </c>
      <c r="E55" s="11">
        <v>3</v>
      </c>
      <c r="F55" s="11">
        <f>VLOOKUP(E55,'Cup Pkte.'!A:B,2,0)</f>
        <v>23</v>
      </c>
      <c r="G55" s="13">
        <f>F55</f>
        <v>23</v>
      </c>
      <c r="H55" s="11">
        <f>IFERROR(VLOOKUP(A55,'SC Wieden Mädchen'!D:E,2,0),99)</f>
        <v>1</v>
      </c>
      <c r="I55" s="11">
        <f>IFERROR(VLOOKUP(H55,'Cup Pkte.'!$A:$B,2,0),0)</f>
        <v>25</v>
      </c>
      <c r="J55" s="13">
        <f>I55</f>
        <v>25</v>
      </c>
      <c r="K55" s="11">
        <v>2</v>
      </c>
      <c r="L55" s="11">
        <f>VLOOKUP(K55,'Cup Pkte.'!$A:$B,2,0)</f>
        <v>24</v>
      </c>
      <c r="M55" s="13">
        <f>L55</f>
        <v>24</v>
      </c>
      <c r="N55" s="11">
        <v>1</v>
      </c>
      <c r="O55" s="11">
        <f>VLOOKUP(N55,'Cup Pkte.'!$A:$B,2,0)</f>
        <v>25</v>
      </c>
      <c r="P55" s="13">
        <f>O55</f>
        <v>25</v>
      </c>
      <c r="Q55" s="11">
        <v>7</v>
      </c>
      <c r="R55" s="11">
        <f>VLOOKUP(Q55,'Cup Pkte.'!$A:$B,2,0)</f>
        <v>19</v>
      </c>
      <c r="S55" s="13">
        <f t="shared" si="5"/>
        <v>19</v>
      </c>
      <c r="T55" s="11"/>
      <c r="U55" s="11">
        <f>VLOOKUP(T55,'Cup Pkte.'!$A:$B,2,0)</f>
        <v>0</v>
      </c>
      <c r="W55" s="6">
        <f t="shared" si="4"/>
        <v>116</v>
      </c>
    </row>
    <row r="56" spans="1:23" x14ac:dyDescent="0.25">
      <c r="A56" s="6" t="s">
        <v>310</v>
      </c>
      <c r="B56" s="6" t="s">
        <v>1</v>
      </c>
      <c r="C56" s="6" t="s">
        <v>29</v>
      </c>
      <c r="D56" s="6">
        <v>2005</v>
      </c>
      <c r="E56" s="11">
        <v>0</v>
      </c>
      <c r="F56" s="11">
        <f>VLOOKUP(E56,'Cup Pkte.'!A:B,2,0)</f>
        <v>0</v>
      </c>
      <c r="H56" s="11">
        <v>0</v>
      </c>
      <c r="I56" s="11">
        <f>IFERROR(VLOOKUP(H56,'Cup Pkte.'!$A:$B,2,0),0)</f>
        <v>0</v>
      </c>
      <c r="K56" s="11">
        <f>IFERROR(VLOOKUP(A56,'SC Münstertal'!A:B,2,0),0)</f>
        <v>0</v>
      </c>
      <c r="L56" s="11">
        <f>IFERROR(VLOOKUP(K56,'Cup Pkte.'!$A:$B,2,0),0)</f>
        <v>0</v>
      </c>
      <c r="N56" s="11">
        <v>6</v>
      </c>
      <c r="O56" s="11">
        <f>VLOOKUP(N56,'Cup Pkte.'!$A:$B,2,0)</f>
        <v>20</v>
      </c>
      <c r="P56" s="13">
        <f>O56</f>
        <v>20</v>
      </c>
      <c r="Q56" s="11">
        <v>8</v>
      </c>
      <c r="R56" s="11">
        <f>VLOOKUP(Q56,'Cup Pkte.'!$A:$B,2,0)</f>
        <v>18</v>
      </c>
      <c r="T56" s="11"/>
      <c r="U56" s="11">
        <f>VLOOKUP(T56,'Cup Pkte.'!$A:$B,2,0)</f>
        <v>0</v>
      </c>
      <c r="W56" s="6">
        <f t="shared" si="4"/>
        <v>38</v>
      </c>
    </row>
    <row r="57" spans="1:23" x14ac:dyDescent="0.25">
      <c r="A57" s="6" t="s">
        <v>39</v>
      </c>
      <c r="B57" s="6" t="s">
        <v>40</v>
      </c>
      <c r="C57" s="6" t="s">
        <v>29</v>
      </c>
      <c r="D57" s="6">
        <v>2004</v>
      </c>
      <c r="E57" s="11">
        <v>20</v>
      </c>
      <c r="F57" s="11">
        <f>VLOOKUP(E57,'Cup Pkte.'!A:B,2,0)</f>
        <v>6</v>
      </c>
      <c r="H57" s="11">
        <f>IFERROR(VLOOKUP(A57,'SC Wieden Mädchen'!D:E,2,0),99)</f>
        <v>13</v>
      </c>
      <c r="I57" s="11">
        <f>IFERROR(VLOOKUP(H57,'Cup Pkte.'!$A:$B,2,0),0)</f>
        <v>13</v>
      </c>
      <c r="J57" s="13">
        <f>I57</f>
        <v>13</v>
      </c>
      <c r="K57" s="11">
        <v>10</v>
      </c>
      <c r="L57" s="11">
        <f>VLOOKUP(K57,'Cup Pkte.'!$A:$B,2,0)</f>
        <v>16</v>
      </c>
      <c r="M57" s="13">
        <f>L57</f>
        <v>16</v>
      </c>
      <c r="N57" s="11">
        <v>12</v>
      </c>
      <c r="O57" s="11">
        <f>VLOOKUP(N57,'Cup Pkte.'!$A:$B,2,0)</f>
        <v>14</v>
      </c>
      <c r="P57" s="13">
        <f>O57</f>
        <v>14</v>
      </c>
      <c r="Q57" s="11">
        <v>8</v>
      </c>
      <c r="R57" s="11">
        <f>VLOOKUP(Q57,'Cup Pkte.'!$A:$B,2,0)</f>
        <v>18</v>
      </c>
      <c r="S57" s="13">
        <f>R57</f>
        <v>18</v>
      </c>
      <c r="T57" s="11"/>
      <c r="U57" s="11">
        <f>VLOOKUP(T57,'Cup Pkte.'!$A:$B,2,0)</f>
        <v>0</v>
      </c>
      <c r="W57" s="6">
        <f t="shared" si="4"/>
        <v>67</v>
      </c>
    </row>
    <row r="58" spans="1:23" x14ac:dyDescent="0.25">
      <c r="A58" s="6" t="s">
        <v>249</v>
      </c>
      <c r="B58" s="6" t="s">
        <v>1</v>
      </c>
      <c r="C58" s="6" t="s">
        <v>29</v>
      </c>
      <c r="D58" s="6">
        <v>2004</v>
      </c>
      <c r="E58" s="11">
        <v>0</v>
      </c>
      <c r="F58" s="11">
        <v>0</v>
      </c>
      <c r="H58" s="11">
        <f>IFERROR(VLOOKUP(A58,'SC Wieden Mädchen'!D:E,2,0),99)</f>
        <v>11</v>
      </c>
      <c r="I58" s="11">
        <f>IFERROR(VLOOKUP(H58,'Cup Pkte.'!$A:$B,2,0),0)</f>
        <v>15</v>
      </c>
      <c r="J58" s="13">
        <f>I58</f>
        <v>15</v>
      </c>
      <c r="K58" s="11"/>
      <c r="L58" s="11">
        <f>VLOOKUP(K58,'Cup Pkte.'!$A:$B,2,0)</f>
        <v>0</v>
      </c>
      <c r="N58" s="11">
        <v>9</v>
      </c>
      <c r="O58" s="11">
        <f>VLOOKUP(N58,'Cup Pkte.'!$A:$B,2,0)</f>
        <v>17</v>
      </c>
      <c r="Q58" s="11">
        <v>9</v>
      </c>
      <c r="R58" s="11">
        <f>VLOOKUP(Q58,'Cup Pkte.'!$A:$B,2,0)</f>
        <v>17</v>
      </c>
      <c r="T58" s="11"/>
      <c r="U58" s="11">
        <f>VLOOKUP(T58,'Cup Pkte.'!$A:$B,2,0)</f>
        <v>0</v>
      </c>
      <c r="W58" s="6">
        <f t="shared" si="4"/>
        <v>49</v>
      </c>
    </row>
    <row r="59" spans="1:23" x14ac:dyDescent="0.25">
      <c r="A59" s="6" t="s">
        <v>302</v>
      </c>
      <c r="B59" s="6" t="s">
        <v>1</v>
      </c>
      <c r="C59" s="6" t="s">
        <v>29</v>
      </c>
      <c r="D59" s="6">
        <v>2005</v>
      </c>
      <c r="E59" s="11"/>
      <c r="F59" s="11"/>
      <c r="H59" s="11">
        <f>IFERROR(VLOOKUP(A59,'SC Wieden Mädchen'!D:E,2,0),99)</f>
        <v>99</v>
      </c>
      <c r="I59" s="11">
        <f>IFERROR(VLOOKUP(H59,'Cup Pkte.'!$A:$B,2,0),0)</f>
        <v>0</v>
      </c>
      <c r="K59" s="11">
        <v>6</v>
      </c>
      <c r="L59" s="11">
        <f>VLOOKUP(K59,'Cup Pkte.'!$A:$B,2,0)</f>
        <v>20</v>
      </c>
      <c r="M59" s="13">
        <f>L59</f>
        <v>20</v>
      </c>
      <c r="N59" s="11">
        <v>13</v>
      </c>
      <c r="O59" s="11">
        <f>VLOOKUP(N59,'Cup Pkte.'!$A:$B,2,0)</f>
        <v>13</v>
      </c>
      <c r="Q59" s="11">
        <v>10</v>
      </c>
      <c r="R59" s="11">
        <f>VLOOKUP(Q59,'Cup Pkte.'!$A:$B,2,0)</f>
        <v>16</v>
      </c>
      <c r="T59" s="11"/>
      <c r="U59" s="11">
        <f>VLOOKUP(T59,'Cup Pkte.'!$A:$B,2,0)</f>
        <v>0</v>
      </c>
      <c r="W59" s="6">
        <f t="shared" si="4"/>
        <v>49</v>
      </c>
    </row>
    <row r="60" spans="1:23" x14ac:dyDescent="0.25">
      <c r="A60" s="6" t="s">
        <v>291</v>
      </c>
      <c r="B60" s="6" t="s">
        <v>1</v>
      </c>
      <c r="C60" s="6" t="s">
        <v>29</v>
      </c>
      <c r="D60" s="6">
        <v>2003</v>
      </c>
      <c r="E60" s="11">
        <v>19</v>
      </c>
      <c r="F60" s="11">
        <f>VLOOKUP(E60,'Cup Pkte.'!A:B,2,0)</f>
        <v>7</v>
      </c>
      <c r="G60" s="13">
        <f>F60</f>
        <v>7</v>
      </c>
      <c r="H60" s="11">
        <f>IFERROR(VLOOKUP(A60,'SC Wieden Buben'!D:E,2,0),99)</f>
        <v>99</v>
      </c>
      <c r="I60" s="11">
        <f>IFERROR(VLOOKUP(H60,'Cup Pkte.'!$A:$B,2,0),0)</f>
        <v>0</v>
      </c>
      <c r="K60" s="11">
        <f>IFERROR(VLOOKUP(A60,'SC Münstertal'!A:B,2,0),0)</f>
        <v>0</v>
      </c>
      <c r="L60" s="11">
        <f>IFERROR(VLOOKUP(K60,'Cup Pkte.'!$A:$B,2,0),0)</f>
        <v>0</v>
      </c>
      <c r="N60" s="11"/>
      <c r="O60" s="11">
        <f>VLOOKUP(N60,'Cup Pkte.'!$A:$B,2,0)</f>
        <v>0</v>
      </c>
      <c r="Q60" s="11">
        <v>10</v>
      </c>
      <c r="R60" s="11">
        <f>VLOOKUP(Q60,'Cup Pkte.'!$A:$B,2,0)</f>
        <v>16</v>
      </c>
      <c r="T60" s="11"/>
      <c r="U60" s="11">
        <f>VLOOKUP(T60,'Cup Pkte.'!$A:$B,2,0)</f>
        <v>0</v>
      </c>
      <c r="W60" s="6">
        <f t="shared" si="4"/>
        <v>23</v>
      </c>
    </row>
    <row r="61" spans="1:23" x14ac:dyDescent="0.25">
      <c r="A61" s="6" t="s">
        <v>303</v>
      </c>
      <c r="B61" s="6" t="s">
        <v>1</v>
      </c>
      <c r="C61" s="6" t="s">
        <v>29</v>
      </c>
      <c r="D61" s="6">
        <v>2003</v>
      </c>
      <c r="E61" s="11"/>
      <c r="F61" s="11"/>
      <c r="H61" s="11">
        <f>IFERROR(VLOOKUP(A61,'SC Wieden Mädchen'!D:E,2,0),99)</f>
        <v>99</v>
      </c>
      <c r="I61" s="11">
        <f>IFERROR(VLOOKUP(H61,'Cup Pkte.'!$A:$B,2,0),0)</f>
        <v>0</v>
      </c>
      <c r="K61" s="11"/>
      <c r="L61" s="11">
        <f>VLOOKUP(K61,'Cup Pkte.'!$A:$B,2,0)</f>
        <v>0</v>
      </c>
      <c r="N61" s="11">
        <v>15</v>
      </c>
      <c r="O61" s="11">
        <f>VLOOKUP(N61,'Cup Pkte.'!$A:$B,2,0)</f>
        <v>11</v>
      </c>
      <c r="Q61" s="11">
        <v>11</v>
      </c>
      <c r="R61" s="11">
        <f>VLOOKUP(Q61,'Cup Pkte.'!$A:$B,2,0)</f>
        <v>15</v>
      </c>
      <c r="T61" s="11"/>
      <c r="U61" s="11">
        <f>VLOOKUP(T61,'Cup Pkte.'!$A:$B,2,0)</f>
        <v>0</v>
      </c>
      <c r="W61" s="6">
        <f t="shared" si="4"/>
        <v>26</v>
      </c>
    </row>
    <row r="62" spans="1:23" x14ac:dyDescent="0.25">
      <c r="A62" s="6" t="s">
        <v>277</v>
      </c>
      <c r="B62" s="6" t="s">
        <v>40</v>
      </c>
      <c r="C62" s="6" t="s">
        <v>29</v>
      </c>
      <c r="D62" s="6">
        <v>2006</v>
      </c>
      <c r="E62" s="11"/>
      <c r="F62" s="11">
        <f>VLOOKUP(E62,'Cup Pkte.'!A:B,2,0)</f>
        <v>0</v>
      </c>
      <c r="H62" s="11">
        <f>IFERROR(VLOOKUP(A62,'SC Wieden Buben'!D:E,2,0),99)</f>
        <v>22</v>
      </c>
      <c r="I62" s="11">
        <f>IFERROR(VLOOKUP(H62,'Cup Pkte.'!$A:$B,2,0),0)</f>
        <v>4</v>
      </c>
      <c r="J62" s="13">
        <f>I62</f>
        <v>4</v>
      </c>
      <c r="K62" s="11">
        <f>IFERROR(VLOOKUP(A62,'SC Münstertal'!A:B,2,0),0)</f>
        <v>17</v>
      </c>
      <c r="L62" s="11">
        <f>IFERROR(VLOOKUP(K62,'Cup Pkte.'!$A:$B,2,0),0)</f>
        <v>9</v>
      </c>
      <c r="M62" s="13">
        <f>L62</f>
        <v>9</v>
      </c>
      <c r="N62" s="11"/>
      <c r="O62" s="11">
        <f>VLOOKUP(N62,'Cup Pkte.'!$A:$B,2,0)</f>
        <v>0</v>
      </c>
      <c r="Q62" s="11">
        <v>11</v>
      </c>
      <c r="R62" s="11">
        <f>VLOOKUP(Q62,'Cup Pkte.'!$A:$B,2,0)</f>
        <v>15</v>
      </c>
      <c r="S62" s="13">
        <f>R62</f>
        <v>15</v>
      </c>
      <c r="T62" s="11"/>
      <c r="U62" s="11">
        <f>VLOOKUP(T62,'Cup Pkte.'!$A:$B,2,0)</f>
        <v>0</v>
      </c>
      <c r="W62" s="6">
        <f t="shared" si="4"/>
        <v>28</v>
      </c>
    </row>
    <row r="63" spans="1:23" x14ac:dyDescent="0.25">
      <c r="A63" s="6" t="s">
        <v>314</v>
      </c>
      <c r="B63" s="6" t="s">
        <v>1</v>
      </c>
      <c r="C63" s="6" t="s">
        <v>29</v>
      </c>
      <c r="D63" s="6">
        <v>2007</v>
      </c>
      <c r="E63" s="11">
        <v>0</v>
      </c>
      <c r="F63" s="11">
        <f>VLOOKUP(E63,'Cup Pkte.'!A:B,2,0)</f>
        <v>0</v>
      </c>
      <c r="H63" s="11">
        <v>0</v>
      </c>
      <c r="I63" s="11">
        <f>IFERROR(VLOOKUP(H63,'Cup Pkte.'!$A:$B,2,0),0)</f>
        <v>0</v>
      </c>
      <c r="K63" s="11">
        <f>IFERROR(VLOOKUP(A63,'SC Münstertal'!A:B,2,0),0)</f>
        <v>0</v>
      </c>
      <c r="L63" s="11">
        <f>IFERROR(VLOOKUP(K63,'Cup Pkte.'!$A:$B,2,0),0)</f>
        <v>0</v>
      </c>
      <c r="N63" s="11">
        <v>22</v>
      </c>
      <c r="O63" s="11">
        <f>VLOOKUP(N63,'Cup Pkte.'!$A:$B,2,0)</f>
        <v>4</v>
      </c>
      <c r="Q63" s="11">
        <v>12</v>
      </c>
      <c r="R63" s="11">
        <f>VLOOKUP(Q63,'Cup Pkte.'!$A:$B,2,0)</f>
        <v>14</v>
      </c>
      <c r="T63" s="11"/>
      <c r="U63" s="11">
        <f>VLOOKUP(T63,'Cup Pkte.'!$A:$B,2,0)</f>
        <v>0</v>
      </c>
      <c r="W63" s="6">
        <f t="shared" si="4"/>
        <v>18</v>
      </c>
    </row>
    <row r="64" spans="1:23" x14ac:dyDescent="0.25">
      <c r="A64" s="6" t="s">
        <v>321</v>
      </c>
      <c r="B64" s="6" t="s">
        <v>1</v>
      </c>
      <c r="C64" s="6" t="s">
        <v>29</v>
      </c>
      <c r="D64" s="6">
        <v>2009</v>
      </c>
      <c r="E64" s="11">
        <v>0</v>
      </c>
      <c r="F64" s="11">
        <f>VLOOKUP(E64,'Cup Pkte.'!A:B,2,0)</f>
        <v>0</v>
      </c>
      <c r="H64" s="11">
        <v>0</v>
      </c>
      <c r="I64" s="11">
        <f>IFERROR(VLOOKUP(H64,'Cup Pkte.'!$A:$B,2,0),0)</f>
        <v>0</v>
      </c>
      <c r="K64" s="11">
        <f>IFERROR(VLOOKUP(A64,'SC Münstertal'!A:B,2,0),0)</f>
        <v>0</v>
      </c>
      <c r="L64" s="11">
        <f>IFERROR(VLOOKUP(K64,'Cup Pkte.'!$A:$B,2,0),0)</f>
        <v>0</v>
      </c>
      <c r="N64" s="11"/>
      <c r="O64" s="11">
        <f>VLOOKUP(N64,'Cup Pkte.'!$A:$B,2,0)</f>
        <v>0</v>
      </c>
      <c r="Q64" s="11">
        <v>13</v>
      </c>
      <c r="R64" s="11">
        <f>VLOOKUP(Q64,'Cup Pkte.'!$A:$B,2,0)</f>
        <v>13</v>
      </c>
      <c r="T64" s="11"/>
      <c r="U64" s="11">
        <f>VLOOKUP(T64,'Cup Pkte.'!$A:$B,2,0)</f>
        <v>0</v>
      </c>
      <c r="W64" s="6">
        <f t="shared" si="4"/>
        <v>13</v>
      </c>
    </row>
    <row r="65" spans="1:23" x14ac:dyDescent="0.25">
      <c r="A65" s="6" t="s">
        <v>301</v>
      </c>
      <c r="B65" s="6" t="s">
        <v>75</v>
      </c>
      <c r="C65" s="6" t="s">
        <v>48</v>
      </c>
      <c r="D65" s="6">
        <v>2002</v>
      </c>
      <c r="E65" s="11"/>
      <c r="F65" s="11"/>
      <c r="H65" s="11">
        <f>IFERROR(VLOOKUP(A65,'SC Wieden Mädchen'!D:E,2,0),99)</f>
        <v>3</v>
      </c>
      <c r="I65" s="11">
        <f>IFERROR(VLOOKUP(H65,'Cup Pkte.'!$A:$B,2,0),0)</f>
        <v>23</v>
      </c>
      <c r="K65" s="11"/>
      <c r="L65" s="11">
        <f>VLOOKUP(K65,'Cup Pkte.'!$A:$B,2,0)</f>
        <v>0</v>
      </c>
      <c r="N65" s="11">
        <v>3</v>
      </c>
      <c r="O65" s="11">
        <f>VLOOKUP(N65,'Cup Pkte.'!$A:$B,2,0)</f>
        <v>23</v>
      </c>
      <c r="P65" s="13">
        <f>O65</f>
        <v>23</v>
      </c>
      <c r="Q65" s="11">
        <v>14</v>
      </c>
      <c r="R65" s="11">
        <f>VLOOKUP(Q65,'Cup Pkte.'!$A:$B,2,0)</f>
        <v>12</v>
      </c>
      <c r="S65" s="13">
        <f>R65</f>
        <v>12</v>
      </c>
      <c r="T65" s="11"/>
      <c r="U65" s="11">
        <f>VLOOKUP(T65,'Cup Pkte.'!$A:$B,2,0)</f>
        <v>0</v>
      </c>
      <c r="W65" s="6">
        <f t="shared" si="4"/>
        <v>58</v>
      </c>
    </row>
    <row r="66" spans="1:23" x14ac:dyDescent="0.25">
      <c r="A66" s="6" t="s">
        <v>322</v>
      </c>
      <c r="B66" s="6" t="s">
        <v>1</v>
      </c>
      <c r="C66" s="6" t="s">
        <v>29</v>
      </c>
      <c r="D66" s="6">
        <v>2009</v>
      </c>
      <c r="E66" s="11">
        <v>0</v>
      </c>
      <c r="F66" s="11">
        <f>VLOOKUP(E66,'Cup Pkte.'!A:B,2,0)</f>
        <v>0</v>
      </c>
      <c r="H66" s="11">
        <v>0</v>
      </c>
      <c r="I66" s="11">
        <f>IFERROR(VLOOKUP(H66,'Cup Pkte.'!$A:$B,2,0),0)</f>
        <v>0</v>
      </c>
      <c r="K66" s="11">
        <f>IFERROR(VLOOKUP(A66,'SC Münstertal'!A:B,2,0),0)</f>
        <v>0</v>
      </c>
      <c r="L66" s="11">
        <f>IFERROR(VLOOKUP(K66,'Cup Pkte.'!$A:$B,2,0),0)</f>
        <v>0</v>
      </c>
      <c r="N66" s="11"/>
      <c r="O66" s="11">
        <f>VLOOKUP(N66,'Cup Pkte.'!$A:$B,2,0)</f>
        <v>0</v>
      </c>
      <c r="Q66" s="11">
        <v>15</v>
      </c>
      <c r="R66" s="11">
        <f>VLOOKUP(Q66,'Cup Pkte.'!$A:$B,2,0)</f>
        <v>11</v>
      </c>
      <c r="T66" s="11"/>
      <c r="U66" s="11">
        <f>VLOOKUP(T66,'Cup Pkte.'!$A:$B,2,0)</f>
        <v>0</v>
      </c>
      <c r="W66" s="6">
        <f t="shared" ref="W66:W97" si="6">F66+I66+L66+O66+R66+U66</f>
        <v>11</v>
      </c>
    </row>
    <row r="67" spans="1:23" x14ac:dyDescent="0.25">
      <c r="A67" s="6" t="s">
        <v>305</v>
      </c>
      <c r="B67" s="6" t="s">
        <v>14</v>
      </c>
      <c r="C67" s="6" t="s">
        <v>29</v>
      </c>
      <c r="D67" s="6">
        <v>2004</v>
      </c>
      <c r="E67" s="11"/>
      <c r="F67" s="11"/>
      <c r="H67" s="11">
        <f>IFERROR(VLOOKUP(A67,'SC Wieden Mädchen'!D:E,2,0),99)</f>
        <v>99</v>
      </c>
      <c r="I67" s="11">
        <f>IFERROR(VLOOKUP(H67,'Cup Pkte.'!$A:$B,2,0),0)</f>
        <v>0</v>
      </c>
      <c r="K67" s="11"/>
      <c r="L67" s="11">
        <f>VLOOKUP(K67,'Cup Pkte.'!$A:$B,2,0)</f>
        <v>0</v>
      </c>
      <c r="N67" s="11">
        <v>24</v>
      </c>
      <c r="O67" s="11">
        <f>VLOOKUP(N67,'Cup Pkte.'!$A:$B,2,0)</f>
        <v>2</v>
      </c>
      <c r="P67" s="13">
        <f>O67</f>
        <v>2</v>
      </c>
      <c r="Q67" s="11">
        <v>17</v>
      </c>
      <c r="R67" s="11">
        <f>VLOOKUP(Q67,'Cup Pkte.'!$A:$B,2,0)</f>
        <v>9</v>
      </c>
      <c r="S67" s="13">
        <f>R67</f>
        <v>9</v>
      </c>
      <c r="T67" s="11"/>
      <c r="U67" s="11">
        <f>VLOOKUP(T67,'Cup Pkte.'!$A:$B,2,0)</f>
        <v>0</v>
      </c>
      <c r="W67" s="6">
        <f t="shared" si="6"/>
        <v>11</v>
      </c>
    </row>
    <row r="68" spans="1:23" x14ac:dyDescent="0.25">
      <c r="A68" s="6" t="s">
        <v>316</v>
      </c>
      <c r="B68" s="6" t="s">
        <v>43</v>
      </c>
      <c r="C68" s="6" t="s">
        <v>29</v>
      </c>
      <c r="D68" s="6">
        <v>2008</v>
      </c>
      <c r="E68" s="11"/>
      <c r="F68" s="11"/>
      <c r="H68" s="11">
        <f>IFERROR(VLOOKUP(A68,'SC Wieden Mädchen'!D:E,2,0),99)</f>
        <v>99</v>
      </c>
      <c r="I68" s="11">
        <f>IFERROR(VLOOKUP(H68,'Cup Pkte.'!$A:$B,2,0),0)</f>
        <v>0</v>
      </c>
      <c r="K68" s="11">
        <v>17</v>
      </c>
      <c r="L68" s="11">
        <f>VLOOKUP(K68,'Cup Pkte.'!$A:$B,2,0)</f>
        <v>9</v>
      </c>
      <c r="N68" s="11">
        <v>0</v>
      </c>
      <c r="O68" s="11">
        <f>VLOOKUP(N68,'Cup Pkte.'!$A:$B,2,0)</f>
        <v>0</v>
      </c>
      <c r="Q68" s="11">
        <v>20</v>
      </c>
      <c r="R68" s="11">
        <f>VLOOKUP(Q68,'Cup Pkte.'!$A:$B,2,0)</f>
        <v>6</v>
      </c>
      <c r="T68" s="11"/>
      <c r="U68" s="11">
        <f>VLOOKUP(T68,'Cup Pkte.'!$A:$B,2,0)</f>
        <v>0</v>
      </c>
      <c r="W68" s="6">
        <f t="shared" si="6"/>
        <v>15</v>
      </c>
    </row>
    <row r="69" spans="1:23" x14ac:dyDescent="0.25">
      <c r="A69" s="6" t="s">
        <v>325</v>
      </c>
      <c r="B69" s="6" t="s">
        <v>17</v>
      </c>
      <c r="C69" s="6" t="s">
        <v>29</v>
      </c>
      <c r="D69" s="6">
        <v>2006</v>
      </c>
      <c r="E69" s="11">
        <v>0</v>
      </c>
      <c r="F69" s="11">
        <f>VLOOKUP(E69,'Cup Pkte.'!A:B,2,0)</f>
        <v>0</v>
      </c>
      <c r="H69" s="11">
        <v>0</v>
      </c>
      <c r="I69" s="11">
        <f>IFERROR(VLOOKUP(H69,'Cup Pkte.'!$A:$B,2,0),0)</f>
        <v>0</v>
      </c>
      <c r="K69" s="11">
        <f>IFERROR(VLOOKUP(A69,'SC Münstertal'!A:B,2,0),0)</f>
        <v>40</v>
      </c>
      <c r="L69" s="11">
        <f>IFERROR(VLOOKUP(K69,'Cup Pkte.'!$A:$B,2,0),0)</f>
        <v>0</v>
      </c>
      <c r="N69" s="11"/>
      <c r="O69" s="11">
        <f>VLOOKUP(N69,'Cup Pkte.'!$A:$B,2,0)</f>
        <v>0</v>
      </c>
      <c r="Q69" s="11">
        <v>20</v>
      </c>
      <c r="R69" s="11">
        <f>VLOOKUP(Q69,'Cup Pkte.'!$A:$B,2,0)</f>
        <v>6</v>
      </c>
      <c r="S69" s="13">
        <f>R69</f>
        <v>6</v>
      </c>
      <c r="T69" s="11"/>
      <c r="U69" s="11">
        <f>VLOOKUP(T69,'Cup Pkte.'!$A:$B,2,0)</f>
        <v>0</v>
      </c>
      <c r="W69" s="6">
        <f t="shared" si="6"/>
        <v>6</v>
      </c>
    </row>
    <row r="70" spans="1:23" x14ac:dyDescent="0.25">
      <c r="A70" s="6" t="s">
        <v>317</v>
      </c>
      <c r="B70" s="6" t="s">
        <v>1</v>
      </c>
      <c r="C70" s="6" t="s">
        <v>29</v>
      </c>
      <c r="D70" s="6">
        <v>2011</v>
      </c>
      <c r="E70" s="11"/>
      <c r="F70" s="11"/>
      <c r="H70" s="11">
        <f>IFERROR(VLOOKUP(A70,'SC Wieden Mädchen'!D:E,2,0),99)</f>
        <v>99</v>
      </c>
      <c r="I70" s="11">
        <f>IFERROR(VLOOKUP(H70,'Cup Pkte.'!$A:$B,2,0),0)</f>
        <v>0</v>
      </c>
      <c r="K70" s="11"/>
      <c r="L70" s="11">
        <f>VLOOKUP(K70,'Cup Pkte.'!$A:$B,2,0)</f>
        <v>0</v>
      </c>
      <c r="N70" s="11">
        <v>0</v>
      </c>
      <c r="O70" s="11">
        <f>VLOOKUP(N70,'Cup Pkte.'!$A:$B,2,0)</f>
        <v>0</v>
      </c>
      <c r="Q70" s="11">
        <v>22</v>
      </c>
      <c r="R70" s="11">
        <f>VLOOKUP(Q70,'Cup Pkte.'!$A:$B,2,0)</f>
        <v>4</v>
      </c>
      <c r="T70" s="11"/>
      <c r="U70" s="11">
        <f>VLOOKUP(T70,'Cup Pkte.'!$A:$B,2,0)</f>
        <v>0</v>
      </c>
      <c r="W70" s="6">
        <f t="shared" si="6"/>
        <v>4</v>
      </c>
    </row>
    <row r="71" spans="1:23" x14ac:dyDescent="0.25">
      <c r="A71" s="6" t="s">
        <v>326</v>
      </c>
      <c r="B71" s="6" t="s">
        <v>22</v>
      </c>
      <c r="C71" s="6" t="s">
        <v>29</v>
      </c>
      <c r="D71" s="6">
        <v>2007</v>
      </c>
      <c r="E71" s="11">
        <v>0</v>
      </c>
      <c r="F71" s="11">
        <f>VLOOKUP(E71,'Cup Pkte.'!A:B,2,0)</f>
        <v>0</v>
      </c>
      <c r="H71" s="11">
        <v>0</v>
      </c>
      <c r="I71" s="11">
        <f>IFERROR(VLOOKUP(H71,'Cup Pkte.'!$A:$B,2,0),0)</f>
        <v>0</v>
      </c>
      <c r="K71" s="11">
        <f>IFERROR(VLOOKUP(A71,'SC Münstertal'!A:B,2,0),0)</f>
        <v>0</v>
      </c>
      <c r="L71" s="11">
        <f>IFERROR(VLOOKUP(K71,'Cup Pkte.'!$A:$B,2,0),0)</f>
        <v>0</v>
      </c>
      <c r="N71" s="11"/>
      <c r="O71" s="11">
        <f>VLOOKUP(N71,'Cup Pkte.'!$A:$B,2,0)</f>
        <v>0</v>
      </c>
      <c r="Q71" s="11">
        <v>23</v>
      </c>
      <c r="R71" s="11">
        <f>VLOOKUP(Q71,'Cup Pkte.'!$A:$B,2,0)</f>
        <v>3</v>
      </c>
      <c r="S71" s="13">
        <f>R71</f>
        <v>3</v>
      </c>
      <c r="T71" s="11"/>
      <c r="U71" s="11">
        <f>VLOOKUP(T71,'Cup Pkte.'!$A:$B,2,0)</f>
        <v>0</v>
      </c>
      <c r="W71" s="6">
        <f t="shared" si="6"/>
        <v>3</v>
      </c>
    </row>
    <row r="72" spans="1:23" x14ac:dyDescent="0.25">
      <c r="A72" s="6" t="s">
        <v>318</v>
      </c>
      <c r="B72" s="6" t="s">
        <v>1</v>
      </c>
      <c r="C72" s="6" t="s">
        <v>29</v>
      </c>
      <c r="D72" s="6">
        <v>2009</v>
      </c>
      <c r="E72" s="11"/>
      <c r="F72" s="11"/>
      <c r="H72" s="11">
        <f>IFERROR(VLOOKUP(A72,'SC Wieden Mädchen'!D:E,2,0),99)</f>
        <v>99</v>
      </c>
      <c r="I72" s="11">
        <f>IFERROR(VLOOKUP(H72,'Cup Pkte.'!$A:$B,2,0),0)</f>
        <v>0</v>
      </c>
      <c r="K72" s="11"/>
      <c r="L72" s="11">
        <f>VLOOKUP(K72,'Cup Pkte.'!$A:$B,2,0)</f>
        <v>0</v>
      </c>
      <c r="N72" s="11">
        <v>0</v>
      </c>
      <c r="O72" s="11">
        <f>VLOOKUP(N72,'Cup Pkte.'!$A:$B,2,0)</f>
        <v>0</v>
      </c>
      <c r="Q72" s="11">
        <v>23</v>
      </c>
      <c r="R72" s="11">
        <f>VLOOKUP(Q72,'Cup Pkte.'!$A:$B,2,0)</f>
        <v>3</v>
      </c>
      <c r="T72" s="11"/>
      <c r="U72" s="11">
        <f>VLOOKUP(T72,'Cup Pkte.'!$A:$B,2,0)</f>
        <v>0</v>
      </c>
      <c r="W72" s="6">
        <f t="shared" si="6"/>
        <v>3</v>
      </c>
    </row>
    <row r="73" spans="1:23" x14ac:dyDescent="0.25">
      <c r="A73" s="6" t="s">
        <v>319</v>
      </c>
      <c r="B73" s="6" t="s">
        <v>28</v>
      </c>
      <c r="C73" s="6" t="s">
        <v>29</v>
      </c>
      <c r="D73" s="6">
        <v>2010</v>
      </c>
      <c r="E73" s="11"/>
      <c r="F73" s="11"/>
      <c r="H73" s="11">
        <f>IFERROR(VLOOKUP(A73,'SC Wieden Mädchen'!D:E,2,0),99)</f>
        <v>30</v>
      </c>
      <c r="I73" s="11">
        <f>IFERROR(VLOOKUP(H73,'Cup Pkte.'!$A:$B,2,0),0)</f>
        <v>0</v>
      </c>
      <c r="K73" s="11">
        <v>20</v>
      </c>
      <c r="L73" s="11">
        <f>VLOOKUP(K73,'Cup Pkte.'!$A:$B,2,0)</f>
        <v>6</v>
      </c>
      <c r="N73" s="11">
        <v>0</v>
      </c>
      <c r="O73" s="11">
        <f>VLOOKUP(N73,'Cup Pkte.'!$A:$B,2,0)</f>
        <v>0</v>
      </c>
      <c r="Q73" s="11">
        <v>24</v>
      </c>
      <c r="R73" s="11">
        <f>VLOOKUP(Q73,'Cup Pkte.'!$A:$B,2,0)</f>
        <v>2</v>
      </c>
      <c r="S73" s="13">
        <f>R73</f>
        <v>2</v>
      </c>
      <c r="T73" s="11"/>
      <c r="U73" s="11">
        <f>VLOOKUP(T73,'Cup Pkte.'!$A:$B,2,0)</f>
        <v>0</v>
      </c>
      <c r="W73" s="6">
        <f t="shared" si="6"/>
        <v>8</v>
      </c>
    </row>
    <row r="74" spans="1:23" x14ac:dyDescent="0.25">
      <c r="A74" s="6" t="s">
        <v>24</v>
      </c>
      <c r="B74" s="6" t="s">
        <v>8</v>
      </c>
      <c r="C74" s="6" t="s">
        <v>29</v>
      </c>
      <c r="D74" s="6">
        <v>2002</v>
      </c>
      <c r="E74" s="11">
        <v>14</v>
      </c>
      <c r="F74" s="11">
        <f>VLOOKUP(E74,'Cup Pkte.'!A:B,2,0)</f>
        <v>12</v>
      </c>
      <c r="H74" s="11">
        <f>IFERROR(VLOOKUP(A74,'SC Wieden Mädchen'!D:E,2,0),99)</f>
        <v>99</v>
      </c>
      <c r="I74" s="11">
        <f>IFERROR(VLOOKUP(H74,'Cup Pkte.'!$A:$B,2,0),0)</f>
        <v>0</v>
      </c>
      <c r="K74" s="11">
        <v>21</v>
      </c>
      <c r="L74" s="11">
        <f>VLOOKUP(K74,'Cup Pkte.'!$A:$B,2,0)</f>
        <v>5</v>
      </c>
      <c r="M74" s="13">
        <f>L74</f>
        <v>5</v>
      </c>
      <c r="N74" s="11">
        <v>18</v>
      </c>
      <c r="O74" s="11">
        <f>VLOOKUP(N74,'Cup Pkte.'!$A:$B,2,0)</f>
        <v>8</v>
      </c>
      <c r="P74" s="13">
        <f>O74</f>
        <v>8</v>
      </c>
      <c r="Q74" s="11">
        <v>25</v>
      </c>
      <c r="R74" s="11">
        <f>VLOOKUP(Q74,'Cup Pkte.'!$A:$B,2,0)</f>
        <v>1</v>
      </c>
      <c r="S74" s="13">
        <f>R74</f>
        <v>1</v>
      </c>
      <c r="T74" s="11"/>
      <c r="U74" s="11">
        <f>VLOOKUP(T74,'Cup Pkte.'!$A:$B,2,0)</f>
        <v>0</v>
      </c>
      <c r="W74" s="6">
        <f t="shared" si="6"/>
        <v>26</v>
      </c>
    </row>
    <row r="75" spans="1:23" x14ac:dyDescent="0.25">
      <c r="A75" s="6" t="s">
        <v>328</v>
      </c>
      <c r="B75" s="6" t="s">
        <v>14</v>
      </c>
      <c r="C75" s="6" t="s">
        <v>29</v>
      </c>
      <c r="D75" s="6">
        <v>2007</v>
      </c>
      <c r="E75" s="11">
        <v>0</v>
      </c>
      <c r="F75" s="11">
        <f>VLOOKUP(E75,'Cup Pkte.'!A:B,2,0)</f>
        <v>0</v>
      </c>
      <c r="G75" s="13">
        <f>F75</f>
        <v>0</v>
      </c>
      <c r="H75" s="11">
        <v>0</v>
      </c>
      <c r="I75" s="11">
        <f>IFERROR(VLOOKUP(H75,'Cup Pkte.'!$A:$B,2,0),0)</f>
        <v>0</v>
      </c>
      <c r="K75" s="11">
        <f>IFERROR(VLOOKUP(A75,'SC Münstertal'!A:B,2,0),0)</f>
        <v>0</v>
      </c>
      <c r="L75" s="11">
        <f>IFERROR(VLOOKUP(K75,'Cup Pkte.'!$A:$B,2,0),0)</f>
        <v>0</v>
      </c>
      <c r="N75" s="11"/>
      <c r="O75" s="11">
        <f>VLOOKUP(N75,'Cup Pkte.'!$A:$B,2,0)</f>
        <v>0</v>
      </c>
      <c r="Q75" s="11">
        <v>25</v>
      </c>
      <c r="R75" s="11">
        <f>VLOOKUP(Q75,'Cup Pkte.'!$A:$B,2,0)</f>
        <v>1</v>
      </c>
      <c r="T75" s="11"/>
      <c r="U75" s="11">
        <f>VLOOKUP(T75,'Cup Pkte.'!$A:$B,2,0)</f>
        <v>0</v>
      </c>
      <c r="W75" s="6">
        <f t="shared" si="6"/>
        <v>1</v>
      </c>
    </row>
    <row r="76" spans="1:23" x14ac:dyDescent="0.25">
      <c r="A76" s="6" t="s">
        <v>271</v>
      </c>
      <c r="B76" s="6" t="s">
        <v>17</v>
      </c>
      <c r="C76" s="6" t="s">
        <v>29</v>
      </c>
      <c r="D76" s="6">
        <v>2002</v>
      </c>
      <c r="E76" s="11"/>
      <c r="F76" s="11">
        <f>VLOOKUP(E76,'Cup Pkte.'!A:B,2,0)</f>
        <v>0</v>
      </c>
      <c r="H76" s="11">
        <f>IFERROR(VLOOKUP(A76,'SC Wieden Buben'!D:E,2,0),99)</f>
        <v>16</v>
      </c>
      <c r="I76" s="11">
        <f>IFERROR(VLOOKUP(H76,'Cup Pkte.'!$A:$B,2,0),0)</f>
        <v>10</v>
      </c>
      <c r="J76" s="13">
        <f>I76</f>
        <v>10</v>
      </c>
      <c r="K76" s="11">
        <f>IFERROR(VLOOKUP(A76,'SC Münstertal'!A:B,2,0),0)</f>
        <v>5</v>
      </c>
      <c r="L76" s="11">
        <f>IFERROR(VLOOKUP(K76,'Cup Pkte.'!$A:$B,2,0),0)</f>
        <v>21</v>
      </c>
      <c r="M76" s="13">
        <f>L76</f>
        <v>21</v>
      </c>
      <c r="N76" s="11">
        <v>8</v>
      </c>
      <c r="O76" s="11">
        <f>VLOOKUP(N76,'Cup Pkte.'!$A:$B,2,0)</f>
        <v>18</v>
      </c>
      <c r="P76" s="13">
        <f>O76</f>
        <v>18</v>
      </c>
      <c r="Q76" s="11"/>
      <c r="R76" s="11">
        <f>VLOOKUP(Q76,'Cup Pkte.'!$A:$B,2,0)</f>
        <v>0</v>
      </c>
      <c r="T76" s="11"/>
      <c r="U76" s="11">
        <f>VLOOKUP(T76,'Cup Pkte.'!$A:$B,2,0)</f>
        <v>0</v>
      </c>
      <c r="W76" s="6">
        <f t="shared" si="6"/>
        <v>49</v>
      </c>
    </row>
    <row r="77" spans="1:23" x14ac:dyDescent="0.25">
      <c r="A77" s="6" t="s">
        <v>273</v>
      </c>
      <c r="B77" s="6" t="s">
        <v>43</v>
      </c>
      <c r="C77" s="6" t="s">
        <v>29</v>
      </c>
      <c r="D77" s="6">
        <v>2004</v>
      </c>
      <c r="E77" s="11"/>
      <c r="F77" s="11">
        <v>0</v>
      </c>
      <c r="H77" s="11">
        <f>IFERROR(VLOOKUP(A77,'SC Wieden Buben'!D:E,2,0),99)</f>
        <v>18</v>
      </c>
      <c r="I77" s="11">
        <f>IFERROR(VLOOKUP(H77,'Cup Pkte.'!$A:$B,2,0),0)</f>
        <v>8</v>
      </c>
      <c r="J77" s="13">
        <f>I77</f>
        <v>8</v>
      </c>
      <c r="K77" s="11">
        <f>IFERROR(VLOOKUP(A77,'SC Münstertal'!A:B,2,0),0)</f>
        <v>0</v>
      </c>
      <c r="L77" s="11">
        <f>IFERROR(VLOOKUP(K77,'Cup Pkte.'!$A:$B,2,0),0)</f>
        <v>0</v>
      </c>
      <c r="N77" s="11">
        <v>9</v>
      </c>
      <c r="O77" s="11">
        <f>VLOOKUP(N77,'Cup Pkte.'!$A:$B,2,0)</f>
        <v>17</v>
      </c>
      <c r="Q77" s="11"/>
      <c r="R77" s="11">
        <f>VLOOKUP(Q77,'Cup Pkte.'!$A:$B,2,0)</f>
        <v>0</v>
      </c>
      <c r="T77" s="11"/>
      <c r="U77" s="11">
        <f>VLOOKUP(T77,'Cup Pkte.'!$A:$B,2,0)</f>
        <v>0</v>
      </c>
      <c r="W77" s="6">
        <f t="shared" si="6"/>
        <v>25</v>
      </c>
    </row>
    <row r="78" spans="1:23" x14ac:dyDescent="0.25">
      <c r="A78" s="6" t="s">
        <v>284</v>
      </c>
      <c r="B78" s="6" t="s">
        <v>43</v>
      </c>
      <c r="C78" s="6" t="s">
        <v>29</v>
      </c>
      <c r="D78" s="6">
        <v>2004</v>
      </c>
      <c r="E78" s="11">
        <v>6</v>
      </c>
      <c r="F78" s="11">
        <f>VLOOKUP(E78,'Cup Pkte.'!A:B,2,0)</f>
        <v>20</v>
      </c>
      <c r="G78" s="13">
        <f>F78</f>
        <v>20</v>
      </c>
      <c r="H78" s="11">
        <f>IFERROR(VLOOKUP(A78,'SC Wieden Buben'!D:E,2,0),99)</f>
        <v>99</v>
      </c>
      <c r="I78" s="11">
        <f>IFERROR(VLOOKUP(H78,'Cup Pkte.'!$A:$B,2,0),0)</f>
        <v>0</v>
      </c>
      <c r="K78" s="11">
        <f>IFERROR(VLOOKUP(A78,'SC Münstertal'!A:B,2,0),0)</f>
        <v>0</v>
      </c>
      <c r="L78" s="11">
        <f>IFERROR(VLOOKUP(K78,'Cup Pkte.'!$A:$B,2,0),0)</f>
        <v>0</v>
      </c>
      <c r="N78" s="11">
        <v>10</v>
      </c>
      <c r="O78" s="11">
        <f>VLOOKUP(N78,'Cup Pkte.'!$A:$B,2,0)</f>
        <v>16</v>
      </c>
      <c r="Q78" s="11"/>
      <c r="R78" s="11">
        <f>VLOOKUP(Q78,'Cup Pkte.'!$A:$B,2,0)</f>
        <v>0</v>
      </c>
      <c r="T78" s="11"/>
      <c r="U78" s="11">
        <f>VLOOKUP(T78,'Cup Pkte.'!$A:$B,2,0)</f>
        <v>0</v>
      </c>
      <c r="W78" s="6">
        <f t="shared" si="6"/>
        <v>36</v>
      </c>
    </row>
    <row r="79" spans="1:23" x14ac:dyDescent="0.25">
      <c r="A79" s="6" t="s">
        <v>358</v>
      </c>
      <c r="B79" s="6" t="s">
        <v>1</v>
      </c>
      <c r="C79" s="6" t="s">
        <v>29</v>
      </c>
      <c r="D79" s="6">
        <v>2006</v>
      </c>
      <c r="E79" s="11"/>
      <c r="F79" s="11"/>
      <c r="H79" s="11">
        <f>IFERROR(VLOOKUP(A79,'SC Wieden Mädchen'!D:E,2,0),99)</f>
        <v>99</v>
      </c>
      <c r="I79" s="11">
        <f>IFERROR(VLOOKUP(H79,'Cup Pkte.'!$A:$B,2,0),0)</f>
        <v>0</v>
      </c>
      <c r="K79" s="11">
        <v>24</v>
      </c>
      <c r="L79" s="11">
        <f>VLOOKUP(K79,'Cup Pkte.'!$A:$B,2,0)</f>
        <v>2</v>
      </c>
      <c r="N79" s="11">
        <v>17</v>
      </c>
      <c r="O79" s="11">
        <f>VLOOKUP(N79,'Cup Pkte.'!$A:$B,2,0)</f>
        <v>9</v>
      </c>
      <c r="Q79" s="11"/>
      <c r="R79" s="11">
        <f>VLOOKUP(Q79,'Cup Pkte.'!$A:$B,2,0)</f>
        <v>0</v>
      </c>
      <c r="T79" s="11"/>
      <c r="U79" s="11">
        <f>VLOOKUP(T79,'Cup Pkte.'!$A:$B,2,0)</f>
        <v>0</v>
      </c>
      <c r="W79" s="6">
        <f t="shared" si="6"/>
        <v>11</v>
      </c>
    </row>
    <row r="80" spans="1:23" x14ac:dyDescent="0.25">
      <c r="A80" s="6" t="s">
        <v>311</v>
      </c>
      <c r="B80" s="6" t="s">
        <v>4</v>
      </c>
      <c r="C80" s="6" t="s">
        <v>29</v>
      </c>
      <c r="D80" s="6">
        <v>2004</v>
      </c>
      <c r="E80" s="11">
        <v>0</v>
      </c>
      <c r="F80" s="11">
        <f>VLOOKUP(E80,'Cup Pkte.'!A:B,2,0)</f>
        <v>0</v>
      </c>
      <c r="H80" s="11">
        <v>0</v>
      </c>
      <c r="I80" s="11">
        <f>IFERROR(VLOOKUP(H80,'Cup Pkte.'!$A:$B,2,0),0)</f>
        <v>0</v>
      </c>
      <c r="K80" s="11">
        <f>IFERROR(VLOOKUP(A80,'SC Münstertal'!A:B,2,0),0)</f>
        <v>0</v>
      </c>
      <c r="L80" s="11">
        <f>IFERROR(VLOOKUP(K80,'Cup Pkte.'!$A:$B,2,0),0)</f>
        <v>0</v>
      </c>
      <c r="N80" s="11">
        <v>19</v>
      </c>
      <c r="O80" s="11">
        <f>VLOOKUP(N80,'Cup Pkte.'!$A:$B,2,0)</f>
        <v>7</v>
      </c>
      <c r="P80" s="13">
        <f>O80</f>
        <v>7</v>
      </c>
      <c r="Q80" s="11"/>
      <c r="R80" s="11">
        <f>VLOOKUP(Q80,'Cup Pkte.'!$A:$B,2,0)</f>
        <v>0</v>
      </c>
      <c r="T80" s="11"/>
      <c r="U80" s="11">
        <f>VLOOKUP(T80,'Cup Pkte.'!$A:$B,2,0)</f>
        <v>0</v>
      </c>
      <c r="W80" s="6">
        <f t="shared" si="6"/>
        <v>7</v>
      </c>
    </row>
    <row r="81" spans="1:23" x14ac:dyDescent="0.25">
      <c r="A81" s="6" t="s">
        <v>312</v>
      </c>
      <c r="B81" s="6" t="s">
        <v>10</v>
      </c>
      <c r="C81" s="6" t="s">
        <v>29</v>
      </c>
      <c r="D81" s="6">
        <v>2004</v>
      </c>
      <c r="E81" s="11">
        <v>0</v>
      </c>
      <c r="F81" s="11">
        <f>VLOOKUP(E81,'Cup Pkte.'!A:B,2,0)</f>
        <v>0</v>
      </c>
      <c r="H81" s="11">
        <v>0</v>
      </c>
      <c r="I81" s="11">
        <f>IFERROR(VLOOKUP(H81,'Cup Pkte.'!$A:$B,2,0),0)</f>
        <v>0</v>
      </c>
      <c r="K81" s="11">
        <f>IFERROR(VLOOKUP(A81,'SC Münstertal'!A:B,2,0),0)</f>
        <v>0</v>
      </c>
      <c r="L81" s="11">
        <f>IFERROR(VLOOKUP(K81,'Cup Pkte.'!$A:$B,2,0),0)</f>
        <v>0</v>
      </c>
      <c r="N81" s="11">
        <v>20</v>
      </c>
      <c r="O81" s="11">
        <f>VLOOKUP(N81,'Cup Pkte.'!$A:$B,2,0)</f>
        <v>6</v>
      </c>
      <c r="Q81" s="11"/>
      <c r="R81" s="11">
        <f>VLOOKUP(Q81,'Cup Pkte.'!$A:$B,2,0)</f>
        <v>0</v>
      </c>
      <c r="T81" s="11"/>
      <c r="U81" s="11">
        <f>VLOOKUP(T81,'Cup Pkte.'!$A:$B,2,0)</f>
        <v>0</v>
      </c>
      <c r="W81" s="6">
        <f t="shared" si="6"/>
        <v>6</v>
      </c>
    </row>
    <row r="82" spans="1:23" x14ac:dyDescent="0.25">
      <c r="A82" s="6" t="s">
        <v>280</v>
      </c>
      <c r="B82" s="6" t="s">
        <v>1</v>
      </c>
      <c r="C82" s="6" t="s">
        <v>29</v>
      </c>
      <c r="D82" s="6">
        <v>2008</v>
      </c>
      <c r="E82" s="11"/>
      <c r="F82" s="11">
        <f>VLOOKUP(E82,'Cup Pkte.'!A:B,2,0)</f>
        <v>0</v>
      </c>
      <c r="H82" s="11">
        <f>IFERROR(VLOOKUP(A82,'SC Wieden Buben'!D:E,2,0),99)</f>
        <v>25</v>
      </c>
      <c r="I82" s="11">
        <f>IFERROR(VLOOKUP(H82,'Cup Pkte.'!$A:$B,2,0),0)</f>
        <v>1</v>
      </c>
      <c r="K82" s="11">
        <f>IFERROR(VLOOKUP(A82,'SC Münstertal'!A:B,2,0),0)</f>
        <v>0</v>
      </c>
      <c r="L82" s="11">
        <f>IFERROR(VLOOKUP(K82,'Cup Pkte.'!$A:$B,2,0),0)</f>
        <v>0</v>
      </c>
      <c r="N82" s="11">
        <v>23</v>
      </c>
      <c r="O82" s="11">
        <f>VLOOKUP(N82,'Cup Pkte.'!$A:$B,2,0)</f>
        <v>3</v>
      </c>
      <c r="Q82" s="11"/>
      <c r="R82" s="11">
        <f>VLOOKUP(Q82,'Cup Pkte.'!$A:$B,2,0)</f>
        <v>0</v>
      </c>
      <c r="T82" s="11"/>
      <c r="U82" s="11">
        <f>VLOOKUP(T82,'Cup Pkte.'!$A:$B,2,0)</f>
        <v>0</v>
      </c>
      <c r="W82" s="6">
        <f t="shared" si="6"/>
        <v>4</v>
      </c>
    </row>
    <row r="83" spans="1:23" x14ac:dyDescent="0.25">
      <c r="A83" s="6" t="s">
        <v>304</v>
      </c>
      <c r="B83" s="6" t="s">
        <v>22</v>
      </c>
      <c r="C83" s="6" t="s">
        <v>29</v>
      </c>
      <c r="D83" s="6">
        <v>2003</v>
      </c>
      <c r="E83" s="11"/>
      <c r="F83" s="11"/>
      <c r="H83" s="11">
        <f>IFERROR(VLOOKUP(A83,'SC Wieden Mädchen'!D:E,2,0),99)</f>
        <v>99</v>
      </c>
      <c r="I83" s="11">
        <f>IFERROR(VLOOKUP(H83,'Cup Pkte.'!$A:$B,2,0),0)</f>
        <v>0</v>
      </c>
      <c r="K83" s="11"/>
      <c r="L83" s="11">
        <f>VLOOKUP(K83,'Cup Pkte.'!$A:$B,2,0)</f>
        <v>0</v>
      </c>
      <c r="M83" s="13">
        <f>L83</f>
        <v>0</v>
      </c>
      <c r="N83" s="11">
        <v>23</v>
      </c>
      <c r="O83" s="11">
        <f>VLOOKUP(N83,'Cup Pkte.'!$A:$B,2,0)</f>
        <v>3</v>
      </c>
      <c r="Q83" s="11"/>
      <c r="R83" s="11">
        <f>VLOOKUP(Q83,'Cup Pkte.'!$A:$B,2,0)</f>
        <v>0</v>
      </c>
      <c r="T83" s="11"/>
      <c r="U83" s="11">
        <f>VLOOKUP(T83,'Cup Pkte.'!$A:$B,2,0)</f>
        <v>0</v>
      </c>
      <c r="W83" s="6">
        <f t="shared" si="6"/>
        <v>3</v>
      </c>
    </row>
    <row r="84" spans="1:23" x14ac:dyDescent="0.25">
      <c r="A84" s="6" t="s">
        <v>269</v>
      </c>
      <c r="B84" s="6" t="s">
        <v>28</v>
      </c>
      <c r="C84" s="6" t="s">
        <v>29</v>
      </c>
      <c r="D84" s="6">
        <v>2005</v>
      </c>
      <c r="E84" s="11">
        <v>13</v>
      </c>
      <c r="F84" s="11">
        <f>VLOOKUP(E84,'Cup Pkte.'!A:B,2,0)</f>
        <v>13</v>
      </c>
      <c r="G84" s="13">
        <f>F84</f>
        <v>13</v>
      </c>
      <c r="H84" s="11">
        <f>IFERROR(VLOOKUP(A84,'SC Wieden Buben'!D:E,2,0),99)</f>
        <v>14</v>
      </c>
      <c r="I84" s="11">
        <f>IFERROR(VLOOKUP(H84,'Cup Pkte.'!$A:$B,2,0),0)</f>
        <v>12</v>
      </c>
      <c r="J84" s="13">
        <f>I84</f>
        <v>12</v>
      </c>
      <c r="K84" s="11">
        <f>IFERROR(VLOOKUP(A84,'SC Münstertal'!A:B,2,0),0)</f>
        <v>10</v>
      </c>
      <c r="L84" s="11">
        <f>IFERROR(VLOOKUP(K84,'Cup Pkte.'!$A:$B,2,0),0)</f>
        <v>16</v>
      </c>
      <c r="M84" s="13">
        <f>L84</f>
        <v>16</v>
      </c>
      <c r="N84" s="11">
        <v>24</v>
      </c>
      <c r="O84" s="11">
        <f>VLOOKUP(N84,'Cup Pkte.'!$A:$B,2,0)</f>
        <v>2</v>
      </c>
      <c r="Q84" s="11"/>
      <c r="R84" s="11">
        <f>VLOOKUP(Q84,'Cup Pkte.'!$A:$B,2,0)</f>
        <v>0</v>
      </c>
      <c r="T84" s="11"/>
      <c r="U84" s="11">
        <f>VLOOKUP(T84,'Cup Pkte.'!$A:$B,2,0)</f>
        <v>0</v>
      </c>
      <c r="W84" s="6">
        <f t="shared" si="6"/>
        <v>43</v>
      </c>
    </row>
    <row r="85" spans="1:23" x14ac:dyDescent="0.25">
      <c r="A85" s="6" t="s">
        <v>306</v>
      </c>
      <c r="B85" s="6" t="s">
        <v>1</v>
      </c>
      <c r="C85" s="6" t="s">
        <v>29</v>
      </c>
      <c r="D85" s="6">
        <v>2007</v>
      </c>
      <c r="E85" s="11"/>
      <c r="F85" s="11"/>
      <c r="H85" s="11">
        <f>IFERROR(VLOOKUP(A85,'SC Wieden Mädchen'!D:E,2,0),99)</f>
        <v>99</v>
      </c>
      <c r="I85" s="11">
        <f>IFERROR(VLOOKUP(H85,'Cup Pkte.'!$A:$B,2,0),0)</f>
        <v>0</v>
      </c>
      <c r="K85" s="11">
        <v>14</v>
      </c>
      <c r="L85" s="11">
        <f>VLOOKUP(K85,'Cup Pkte.'!$A:$B,2,0)</f>
        <v>12</v>
      </c>
      <c r="M85" s="13">
        <f>L85</f>
        <v>12</v>
      </c>
      <c r="N85" s="11">
        <v>25</v>
      </c>
      <c r="O85" s="11">
        <f>VLOOKUP(N85,'Cup Pkte.'!$A:$B,2,0)</f>
        <v>1</v>
      </c>
      <c r="Q85" s="11"/>
      <c r="R85" s="11">
        <f>VLOOKUP(Q85,'Cup Pkte.'!$A:$B,2,0)</f>
        <v>0</v>
      </c>
      <c r="T85" s="11"/>
      <c r="U85" s="11">
        <f>VLOOKUP(T85,'Cup Pkte.'!$A:$B,2,0)</f>
        <v>0</v>
      </c>
      <c r="W85" s="6">
        <f t="shared" si="6"/>
        <v>13</v>
      </c>
    </row>
    <row r="86" spans="1:23" x14ac:dyDescent="0.25">
      <c r="A86" s="6" t="s">
        <v>355</v>
      </c>
      <c r="B86" s="6" t="s">
        <v>1</v>
      </c>
      <c r="C86" s="6" t="s">
        <v>29</v>
      </c>
      <c r="D86" s="6">
        <v>2006</v>
      </c>
      <c r="E86" s="11"/>
      <c r="F86" s="11"/>
      <c r="H86" s="11">
        <f>IFERROR(VLOOKUP(A86,'SC Wieden Mädchen'!D:E,2,0),99)</f>
        <v>99</v>
      </c>
      <c r="I86" s="11">
        <f>IFERROR(VLOOKUP(H86,'Cup Pkte.'!$A:$B,2,0),0)</f>
        <v>0</v>
      </c>
      <c r="K86" s="11">
        <v>13</v>
      </c>
      <c r="L86" s="11">
        <f>VLOOKUP(K86,'Cup Pkte.'!$A:$B,2,0)</f>
        <v>13</v>
      </c>
      <c r="M86" s="13">
        <f>L86</f>
        <v>13</v>
      </c>
      <c r="N86" s="11"/>
      <c r="O86" s="11">
        <f>VLOOKUP(N86,'Cup Pkte.'!$A:$B,2,0)</f>
        <v>0</v>
      </c>
      <c r="Q86" s="11"/>
      <c r="R86" s="11">
        <f>VLOOKUP(Q86,'Cup Pkte.'!$A:$B,2,0)</f>
        <v>0</v>
      </c>
      <c r="T86" s="11"/>
      <c r="U86" s="11">
        <f>VLOOKUP(T86,'Cup Pkte.'!$A:$B,2,0)</f>
        <v>0</v>
      </c>
      <c r="W86" s="6">
        <f t="shared" si="6"/>
        <v>13</v>
      </c>
    </row>
    <row r="87" spans="1:23" x14ac:dyDescent="0.25">
      <c r="A87" s="6" t="s">
        <v>356</v>
      </c>
      <c r="B87" s="6" t="s">
        <v>28</v>
      </c>
      <c r="C87" s="6" t="s">
        <v>29</v>
      </c>
      <c r="D87" s="6">
        <v>2007</v>
      </c>
      <c r="E87" s="11"/>
      <c r="F87" s="11"/>
      <c r="H87" s="11">
        <f>IFERROR(VLOOKUP(A87,'SC Wieden Mädchen'!D:E,2,0),99)</f>
        <v>29</v>
      </c>
      <c r="I87" s="11">
        <f>IFERROR(VLOOKUP(H87,'Cup Pkte.'!$A:$B,2,0),0)</f>
        <v>0</v>
      </c>
      <c r="K87" s="11">
        <v>18</v>
      </c>
      <c r="L87" s="11">
        <f>VLOOKUP(K87,'Cup Pkte.'!$A:$B,2,0)</f>
        <v>8</v>
      </c>
      <c r="N87" s="11">
        <v>0</v>
      </c>
      <c r="O87" s="11">
        <f>VLOOKUP(N87,'Cup Pkte.'!$A:$B,2,0)</f>
        <v>0</v>
      </c>
      <c r="Q87" s="11"/>
      <c r="R87" s="11">
        <f>VLOOKUP(Q87,'Cup Pkte.'!$A:$B,2,0)</f>
        <v>0</v>
      </c>
      <c r="T87" s="11"/>
      <c r="U87" s="11">
        <f>VLOOKUP(T87,'Cup Pkte.'!$A:$B,2,0)</f>
        <v>0</v>
      </c>
      <c r="W87" s="6">
        <f t="shared" si="6"/>
        <v>8</v>
      </c>
    </row>
    <row r="88" spans="1:23" x14ac:dyDescent="0.25">
      <c r="A88" s="6" t="s">
        <v>356</v>
      </c>
      <c r="B88" s="6" t="s">
        <v>28</v>
      </c>
      <c r="C88" s="6" t="s">
        <v>29</v>
      </c>
      <c r="D88" s="6">
        <v>2007</v>
      </c>
      <c r="E88" s="11"/>
      <c r="F88" s="11"/>
      <c r="H88" s="11">
        <f>IFERROR(VLOOKUP(A88,'SC Wieden Mädchen'!D:E,2,0),99)</f>
        <v>29</v>
      </c>
      <c r="I88" s="11">
        <f>IFERROR(VLOOKUP(H88,'Cup Pkte.'!$A:$B,2,0),0)</f>
        <v>0</v>
      </c>
      <c r="K88" s="11">
        <v>19</v>
      </c>
      <c r="L88" s="11">
        <f>VLOOKUP(K88,'Cup Pkte.'!$A:$B,2,0)</f>
        <v>7</v>
      </c>
      <c r="N88" s="11">
        <v>0</v>
      </c>
      <c r="O88" s="11">
        <f>VLOOKUP(N88,'Cup Pkte.'!$A:$B,2,0)</f>
        <v>0</v>
      </c>
      <c r="Q88" s="11"/>
      <c r="R88" s="11">
        <f>VLOOKUP(Q88,'Cup Pkte.'!$A:$B,2,0)</f>
        <v>0</v>
      </c>
      <c r="T88" s="11"/>
      <c r="U88" s="11">
        <f>VLOOKUP(T88,'Cup Pkte.'!$A:$B,2,0)</f>
        <v>0</v>
      </c>
      <c r="W88" s="6">
        <f t="shared" si="6"/>
        <v>7</v>
      </c>
    </row>
    <row r="89" spans="1:23" x14ac:dyDescent="0.25">
      <c r="A89" s="6" t="s">
        <v>357</v>
      </c>
      <c r="B89" s="6" t="s">
        <v>22</v>
      </c>
      <c r="C89" s="6" t="s">
        <v>29</v>
      </c>
      <c r="D89" s="6">
        <v>2007</v>
      </c>
      <c r="E89" s="11"/>
      <c r="F89" s="11"/>
      <c r="H89" s="11">
        <f>IFERROR(VLOOKUP(A89,'SC Wieden Mädchen'!D:E,2,0),99)</f>
        <v>99</v>
      </c>
      <c r="I89" s="11">
        <f>IFERROR(VLOOKUP(H89,'Cup Pkte.'!$A:$B,2,0),0)</f>
        <v>0</v>
      </c>
      <c r="K89" s="11">
        <v>23</v>
      </c>
      <c r="L89" s="11">
        <f>VLOOKUP(K89,'Cup Pkte.'!$A:$B,2,0)</f>
        <v>3</v>
      </c>
      <c r="M89" s="13">
        <f>L89</f>
        <v>3</v>
      </c>
      <c r="N89" s="11">
        <v>0</v>
      </c>
      <c r="O89" s="11">
        <f>VLOOKUP(N89,'Cup Pkte.'!$A:$B,2,0)</f>
        <v>0</v>
      </c>
      <c r="Q89" s="11"/>
      <c r="R89" s="11">
        <f>VLOOKUP(Q89,'Cup Pkte.'!$A:$B,2,0)</f>
        <v>0</v>
      </c>
      <c r="T89" s="11"/>
      <c r="U89" s="11">
        <f>VLOOKUP(T89,'Cup Pkte.'!$A:$B,2,0)</f>
        <v>0</v>
      </c>
      <c r="W89" s="6">
        <f t="shared" si="6"/>
        <v>3</v>
      </c>
    </row>
    <row r="90" spans="1:23" x14ac:dyDescent="0.25">
      <c r="A90" s="6" t="s">
        <v>359</v>
      </c>
      <c r="B90" s="6" t="s">
        <v>6</v>
      </c>
      <c r="C90" s="6" t="s">
        <v>29</v>
      </c>
      <c r="D90" s="6">
        <v>2011</v>
      </c>
      <c r="E90" s="11"/>
      <c r="F90" s="11"/>
      <c r="H90" s="11">
        <f>IFERROR(VLOOKUP(A90,'SC Wieden Mädchen'!D:E,2,0),99)</f>
        <v>99</v>
      </c>
      <c r="I90" s="11">
        <f>IFERROR(VLOOKUP(H90,'Cup Pkte.'!$A:$B,2,0),0)</f>
        <v>0</v>
      </c>
      <c r="K90" s="11">
        <v>25</v>
      </c>
      <c r="L90" s="11">
        <f>VLOOKUP(K90,'Cup Pkte.'!$A:$B,2,0)</f>
        <v>1</v>
      </c>
      <c r="N90" s="11">
        <v>0</v>
      </c>
      <c r="O90" s="11">
        <f>VLOOKUP(N90,'Cup Pkte.'!$A:$B,2,0)</f>
        <v>0</v>
      </c>
      <c r="Q90" s="11"/>
      <c r="R90" s="11">
        <f>VLOOKUP(Q90,'Cup Pkte.'!$A:$B,2,0)</f>
        <v>0</v>
      </c>
      <c r="T90" s="11"/>
      <c r="U90" s="11">
        <f>VLOOKUP(T90,'Cup Pkte.'!$A:$B,2,0)</f>
        <v>0</v>
      </c>
      <c r="W90" s="6">
        <f t="shared" si="6"/>
        <v>1</v>
      </c>
    </row>
    <row r="91" spans="1:23" x14ac:dyDescent="0.25">
      <c r="A91" s="6" t="s">
        <v>0</v>
      </c>
      <c r="B91" s="6" t="s">
        <v>1</v>
      </c>
      <c r="C91" s="6" t="s">
        <v>29</v>
      </c>
      <c r="D91" s="6">
        <v>2003</v>
      </c>
      <c r="E91" s="11">
        <v>1</v>
      </c>
      <c r="F91" s="11">
        <f>VLOOKUP(E91,'Cup Pkte.'!$A:$B,2,0)</f>
        <v>25</v>
      </c>
      <c r="G91" s="13">
        <f>F91</f>
        <v>25</v>
      </c>
      <c r="H91" s="11">
        <f>IFERROR(VLOOKUP(A91,'SC Wieden Mädchen'!D:E,2,0),99)</f>
        <v>2</v>
      </c>
      <c r="I91" s="11">
        <f>IFERROR(VLOOKUP(H91,'Cup Pkte.'!$A:$B,2,0),0)</f>
        <v>24</v>
      </c>
      <c r="J91" s="13">
        <f t="shared" ref="J91:J98" si="7">I91</f>
        <v>24</v>
      </c>
      <c r="K91" s="11"/>
      <c r="L91" s="11">
        <f>VLOOKUP(K91,'Cup Pkte.'!$A:$B,2,0)</f>
        <v>0</v>
      </c>
      <c r="N91" s="11"/>
      <c r="O91" s="11">
        <f>VLOOKUP(N91,'Cup Pkte.'!$A:$B,2,0)</f>
        <v>0</v>
      </c>
      <c r="Q91" s="11"/>
      <c r="R91" s="11">
        <f>VLOOKUP(Q91,'Cup Pkte.'!$A:$B,2,0)</f>
        <v>0</v>
      </c>
      <c r="T91" s="11"/>
      <c r="U91" s="11">
        <f>VLOOKUP(T91,'Cup Pkte.'!$A:$B,2,0)</f>
        <v>0</v>
      </c>
      <c r="W91" s="6">
        <f t="shared" si="6"/>
        <v>49</v>
      </c>
    </row>
    <row r="92" spans="1:23" x14ac:dyDescent="0.25">
      <c r="A92" s="6" t="s">
        <v>260</v>
      </c>
      <c r="B92" s="6" t="s">
        <v>158</v>
      </c>
      <c r="C92" s="6" t="s">
        <v>29</v>
      </c>
      <c r="D92" s="6">
        <v>2005</v>
      </c>
      <c r="E92" s="11"/>
      <c r="F92" s="11">
        <f>VLOOKUP(E92,'Cup Pkte.'!A:B,2,0)</f>
        <v>0</v>
      </c>
      <c r="H92" s="11">
        <f>IFERROR(VLOOKUP(A92,'SC Wieden Buben'!D:E,2,0),99)</f>
        <v>5</v>
      </c>
      <c r="I92" s="11">
        <f>IFERROR(VLOOKUP(H92,'Cup Pkte.'!$A:$B,2,0),0)</f>
        <v>21</v>
      </c>
      <c r="J92" s="13">
        <f t="shared" si="7"/>
        <v>21</v>
      </c>
      <c r="K92" s="11">
        <f>IFERROR(VLOOKUP(A92,'SC Münstertal'!A:B,2,0),0)</f>
        <v>0</v>
      </c>
      <c r="L92" s="11">
        <f>IFERROR(VLOOKUP(K92,'Cup Pkte.'!$A:$B,2,0),0)</f>
        <v>0</v>
      </c>
      <c r="N92" s="11"/>
      <c r="O92" s="11">
        <f>VLOOKUP(N92,'Cup Pkte.'!$A:$B,2,0)</f>
        <v>0</v>
      </c>
      <c r="Q92" s="11"/>
      <c r="R92" s="11">
        <f>VLOOKUP(Q92,'Cup Pkte.'!$A:$B,2,0)</f>
        <v>0</v>
      </c>
      <c r="T92" s="11"/>
      <c r="U92" s="11">
        <f>VLOOKUP(T92,'Cup Pkte.'!$A:$B,2,0)</f>
        <v>0</v>
      </c>
      <c r="W92" s="6">
        <f t="shared" si="6"/>
        <v>21</v>
      </c>
    </row>
    <row r="93" spans="1:23" x14ac:dyDescent="0.25">
      <c r="A93" s="6" t="s">
        <v>262</v>
      </c>
      <c r="B93" s="6" t="s">
        <v>20</v>
      </c>
      <c r="C93" s="6" t="s">
        <v>30</v>
      </c>
      <c r="D93" s="6">
        <v>2007</v>
      </c>
      <c r="E93" s="11"/>
      <c r="F93" s="11">
        <f>VLOOKUP(E93,'Cup Pkte.'!A:B,2,0)</f>
        <v>0</v>
      </c>
      <c r="H93" s="11">
        <f>IFERROR(VLOOKUP(A93,'SC Wieden Buben'!D:E,2,0),99)</f>
        <v>7</v>
      </c>
      <c r="I93" s="11">
        <f>IFERROR(VLOOKUP(H93,'Cup Pkte.'!$A:$B,2,0),0)</f>
        <v>19</v>
      </c>
      <c r="J93" s="13">
        <f t="shared" si="7"/>
        <v>19</v>
      </c>
      <c r="K93" s="11">
        <f>IFERROR(VLOOKUP(A93,'SC Münstertal'!A:B,2,0),0)</f>
        <v>0</v>
      </c>
      <c r="L93" s="11">
        <f>IFERROR(VLOOKUP(K93,'Cup Pkte.'!$A:$B,2,0),0)</f>
        <v>0</v>
      </c>
      <c r="N93" s="11"/>
      <c r="O93" s="11">
        <f>VLOOKUP(N93,'Cup Pkte.'!$A:$B,2,0)</f>
        <v>0</v>
      </c>
      <c r="Q93" s="11"/>
      <c r="R93" s="11">
        <f>VLOOKUP(Q93,'Cup Pkte.'!$A:$B,2,0)</f>
        <v>0</v>
      </c>
      <c r="T93" s="11"/>
      <c r="U93" s="11">
        <f>VLOOKUP(T93,'Cup Pkte.'!$A:$B,2,0)</f>
        <v>0</v>
      </c>
      <c r="W93" s="6">
        <f t="shared" si="6"/>
        <v>19</v>
      </c>
    </row>
    <row r="94" spans="1:23" x14ac:dyDescent="0.25">
      <c r="A94" s="6" t="s">
        <v>18</v>
      </c>
      <c r="B94" s="6" t="s">
        <v>20</v>
      </c>
      <c r="C94" s="6" t="s">
        <v>30</v>
      </c>
      <c r="D94" s="6">
        <v>2007</v>
      </c>
      <c r="E94" s="11">
        <v>11</v>
      </c>
      <c r="F94" s="11">
        <f>VLOOKUP(E94,'Cup Pkte.'!A:B,2,0)</f>
        <v>15</v>
      </c>
      <c r="G94" s="13">
        <f>F94</f>
        <v>15</v>
      </c>
      <c r="H94" s="11">
        <f>IFERROR(VLOOKUP(A94,'SC Wieden Mädchen'!D:E,2,0),99)</f>
        <v>14</v>
      </c>
      <c r="I94" s="11">
        <f>IFERROR(VLOOKUP(H94,'Cup Pkte.'!$A:$B,2,0),0)</f>
        <v>12</v>
      </c>
      <c r="J94" s="13">
        <f t="shared" si="7"/>
        <v>12</v>
      </c>
      <c r="K94" s="11"/>
      <c r="L94" s="11">
        <f>VLOOKUP(K94,'Cup Pkte.'!$A:$B,2,0)</f>
        <v>0</v>
      </c>
      <c r="N94" s="11"/>
      <c r="O94" s="11">
        <f>VLOOKUP(N94,'Cup Pkte.'!$A:$B,2,0)</f>
        <v>0</v>
      </c>
      <c r="Q94" s="11"/>
      <c r="R94" s="11">
        <f>VLOOKUP(Q94,'Cup Pkte.'!$A:$B,2,0)</f>
        <v>0</v>
      </c>
      <c r="T94" s="11"/>
      <c r="U94" s="11">
        <f>VLOOKUP(T94,'Cup Pkte.'!$A:$B,2,0)</f>
        <v>0</v>
      </c>
      <c r="W94" s="6">
        <f t="shared" si="6"/>
        <v>27</v>
      </c>
    </row>
    <row r="95" spans="1:23" x14ac:dyDescent="0.25">
      <c r="A95" s="6" t="s">
        <v>27</v>
      </c>
      <c r="B95" s="6" t="s">
        <v>28</v>
      </c>
      <c r="C95" s="6" t="s">
        <v>29</v>
      </c>
      <c r="D95" s="6">
        <v>2003</v>
      </c>
      <c r="E95" s="11">
        <v>16</v>
      </c>
      <c r="F95" s="11">
        <f>VLOOKUP(E95,'Cup Pkte.'!A:B,2,0)</f>
        <v>10</v>
      </c>
      <c r="G95" s="13">
        <f>F95</f>
        <v>10</v>
      </c>
      <c r="H95" s="11">
        <f>IFERROR(VLOOKUP(A95,'SC Wieden Mädchen'!D:E,2,0),99)</f>
        <v>16</v>
      </c>
      <c r="I95" s="11">
        <f>IFERROR(VLOOKUP(H95,'Cup Pkte.'!$A:$B,2,0),0)</f>
        <v>10</v>
      </c>
      <c r="J95" s="13">
        <f t="shared" si="7"/>
        <v>10</v>
      </c>
      <c r="K95" s="11"/>
      <c r="L95" s="11">
        <f>VLOOKUP(K95,'Cup Pkte.'!$A:$B,2,0)</f>
        <v>0</v>
      </c>
      <c r="N95" s="11"/>
      <c r="O95" s="11">
        <f>VLOOKUP(N95,'Cup Pkte.'!$A:$B,2,0)</f>
        <v>0</v>
      </c>
      <c r="Q95" s="11"/>
      <c r="R95" s="11">
        <f>VLOOKUP(Q95,'Cup Pkte.'!$A:$B,2,0)</f>
        <v>0</v>
      </c>
      <c r="T95" s="11"/>
      <c r="U95" s="11">
        <f>VLOOKUP(T95,'Cup Pkte.'!$A:$B,2,0)</f>
        <v>0</v>
      </c>
      <c r="W95" s="6">
        <f t="shared" si="6"/>
        <v>20</v>
      </c>
    </row>
    <row r="96" spans="1:23" x14ac:dyDescent="0.25">
      <c r="A96" s="6" t="s">
        <v>272</v>
      </c>
      <c r="B96" s="6" t="s">
        <v>108</v>
      </c>
      <c r="C96" s="6" t="s">
        <v>30</v>
      </c>
      <c r="D96" s="6">
        <v>2007</v>
      </c>
      <c r="E96" s="11"/>
      <c r="F96" s="11">
        <f>VLOOKUP(E96,'Cup Pkte.'!A:B,2,0)</f>
        <v>0</v>
      </c>
      <c r="H96" s="11">
        <f>IFERROR(VLOOKUP(A96,'SC Wieden Buben'!D:E,2,0),99)</f>
        <v>17</v>
      </c>
      <c r="I96" s="11">
        <f>IFERROR(VLOOKUP(H96,'Cup Pkte.'!$A:$B,2,0),0)</f>
        <v>9</v>
      </c>
      <c r="J96" s="13">
        <f t="shared" si="7"/>
        <v>9</v>
      </c>
      <c r="K96" s="11">
        <f>IFERROR(VLOOKUP(A96,'SC Münstertal'!A:B,2,0),0)</f>
        <v>0</v>
      </c>
      <c r="L96" s="11">
        <f>IFERROR(VLOOKUP(K96,'Cup Pkte.'!$A:$B,2,0),0)</f>
        <v>0</v>
      </c>
      <c r="N96" s="11"/>
      <c r="O96" s="11">
        <f>VLOOKUP(N96,'Cup Pkte.'!$A:$B,2,0)</f>
        <v>0</v>
      </c>
      <c r="Q96" s="11"/>
      <c r="R96" s="11">
        <f>VLOOKUP(Q96,'Cup Pkte.'!$A:$B,2,0)</f>
        <v>0</v>
      </c>
      <c r="T96" s="11"/>
      <c r="U96" s="11">
        <f>VLOOKUP(T96,'Cup Pkte.'!$A:$B,2,0)</f>
        <v>0</v>
      </c>
      <c r="W96" s="6">
        <f t="shared" si="6"/>
        <v>9</v>
      </c>
    </row>
    <row r="97" spans="1:23" x14ac:dyDescent="0.25">
      <c r="A97" s="6" t="s">
        <v>274</v>
      </c>
      <c r="B97" s="6" t="s">
        <v>1</v>
      </c>
      <c r="C97" s="6" t="s">
        <v>29</v>
      </c>
      <c r="D97" s="6">
        <v>2011</v>
      </c>
      <c r="E97" s="11"/>
      <c r="F97" s="11">
        <f>VLOOKUP(E97,'Cup Pkte.'!A:B,2,0)</f>
        <v>0</v>
      </c>
      <c r="H97" s="11">
        <f>IFERROR(VLOOKUP(A97,'SC Wieden Buben'!D:E,2,0),99)</f>
        <v>19</v>
      </c>
      <c r="I97" s="11">
        <f>IFERROR(VLOOKUP(H97,'Cup Pkte.'!$A:$B,2,0),0)</f>
        <v>7</v>
      </c>
      <c r="J97" s="13">
        <f t="shared" si="7"/>
        <v>7</v>
      </c>
      <c r="K97" s="11">
        <f>IFERROR(VLOOKUP(A97,'SC Münstertal'!A:B,2,0),0)</f>
        <v>26</v>
      </c>
      <c r="L97" s="11">
        <f>IFERROR(VLOOKUP(K97,'Cup Pkte.'!$A:$B,2,0),0)</f>
        <v>0</v>
      </c>
      <c r="N97" s="11"/>
      <c r="O97" s="11">
        <f>VLOOKUP(N97,'Cup Pkte.'!$A:$B,2,0)</f>
        <v>0</v>
      </c>
      <c r="Q97" s="11"/>
      <c r="R97" s="11">
        <f>VLOOKUP(Q97,'Cup Pkte.'!$A:$B,2,0)</f>
        <v>0</v>
      </c>
      <c r="T97" s="11"/>
      <c r="U97" s="11">
        <f>VLOOKUP(T97,'Cup Pkte.'!$A:$B,2,0)</f>
        <v>0</v>
      </c>
      <c r="W97" s="6">
        <f t="shared" si="6"/>
        <v>7</v>
      </c>
    </row>
    <row r="98" spans="1:23" x14ac:dyDescent="0.25">
      <c r="A98" s="6" t="s">
        <v>251</v>
      </c>
      <c r="B98" s="6" t="str">
        <f>VLOOKUP(A98,'SC Wieden Mädchen'!D:J,7,0)</f>
        <v>SC Öflingen</v>
      </c>
      <c r="C98" s="6" t="s">
        <v>30</v>
      </c>
      <c r="D98" s="6">
        <f>VLOOKUP(A98,'SC Wieden Mädchen'!F:H,3,0)</f>
        <v>2004</v>
      </c>
      <c r="E98" s="11"/>
      <c r="F98" s="11"/>
      <c r="H98" s="11">
        <f>IFERROR(VLOOKUP(A98,'SC Wieden Mädchen'!D:E,2,0),99)</f>
        <v>20</v>
      </c>
      <c r="I98" s="11">
        <f>IFERROR(VLOOKUP(H98,'Cup Pkte.'!$A:$B,2,0),0)</f>
        <v>6</v>
      </c>
      <c r="J98" s="13">
        <f t="shared" si="7"/>
        <v>6</v>
      </c>
      <c r="K98" s="11"/>
      <c r="L98" s="11">
        <f>VLOOKUP(K98,'Cup Pkte.'!$A:$B,2,0)</f>
        <v>0</v>
      </c>
      <c r="N98" s="11"/>
      <c r="O98" s="11">
        <f>VLOOKUP(N98,'Cup Pkte.'!$A:$B,2,0)</f>
        <v>0</v>
      </c>
      <c r="Q98" s="11"/>
      <c r="R98" s="11">
        <f>VLOOKUP(Q98,'Cup Pkte.'!$A:$B,2,0)</f>
        <v>0</v>
      </c>
      <c r="T98" s="11"/>
      <c r="U98" s="11">
        <f>VLOOKUP(T98,'Cup Pkte.'!$A:$B,2,0)</f>
        <v>0</v>
      </c>
      <c r="W98" s="6">
        <f t="shared" ref="W98:W117" si="8">F98+I98+L98+O98+R98+U98</f>
        <v>6</v>
      </c>
    </row>
    <row r="99" spans="1:23" x14ac:dyDescent="0.25">
      <c r="A99" s="6" t="s">
        <v>276</v>
      </c>
      <c r="B99" s="6" t="s">
        <v>1</v>
      </c>
      <c r="C99" s="6" t="s">
        <v>29</v>
      </c>
      <c r="D99" s="6">
        <v>2006</v>
      </c>
      <c r="E99" s="11">
        <v>21</v>
      </c>
      <c r="F99" s="11">
        <f>VLOOKUP(E99,'Cup Pkte.'!A:B,2,0)</f>
        <v>5</v>
      </c>
      <c r="H99" s="11">
        <f>IFERROR(VLOOKUP(A99,'SC Wieden Buben'!D:E,2,0),99)</f>
        <v>21</v>
      </c>
      <c r="I99" s="11">
        <f>IFERROR(VLOOKUP(H99,'Cup Pkte.'!$A:$B,2,0),0)</f>
        <v>5</v>
      </c>
      <c r="K99" s="11">
        <f>IFERROR(VLOOKUP(A99,'SC Münstertal'!A:B,2,0),0)</f>
        <v>0</v>
      </c>
      <c r="L99" s="11">
        <f>IFERROR(VLOOKUP(K99,'Cup Pkte.'!$A:$B,2,0),0)</f>
        <v>0</v>
      </c>
      <c r="N99" s="11"/>
      <c r="O99" s="11">
        <f>VLOOKUP(N99,'Cup Pkte.'!$A:$B,2,0)</f>
        <v>0</v>
      </c>
      <c r="Q99" s="11"/>
      <c r="R99" s="11">
        <f>VLOOKUP(Q99,'Cup Pkte.'!$A:$B,2,0)</f>
        <v>0</v>
      </c>
      <c r="T99" s="11"/>
      <c r="U99" s="11">
        <f>VLOOKUP(T99,'Cup Pkte.'!$A:$B,2,0)</f>
        <v>0</v>
      </c>
      <c r="W99" s="6">
        <f t="shared" si="8"/>
        <v>10</v>
      </c>
    </row>
    <row r="100" spans="1:23" x14ac:dyDescent="0.25">
      <c r="A100" s="6" t="s">
        <v>253</v>
      </c>
      <c r="B100" s="6" t="str">
        <f>VLOOKUP(A100,'SC Wieden Mädchen'!D:J,7,0)</f>
        <v>SC Öflingen</v>
      </c>
      <c r="C100" s="6" t="s">
        <v>30</v>
      </c>
      <c r="D100" s="6">
        <f>VLOOKUP(A100,'SC Wieden Mädchen'!F:H,3,0)</f>
        <v>2003</v>
      </c>
      <c r="E100" s="11"/>
      <c r="F100" s="11"/>
      <c r="H100" s="11">
        <f>IFERROR(VLOOKUP(A100,'SC Wieden Mädchen'!D:E,2,0),99)</f>
        <v>22</v>
      </c>
      <c r="I100" s="11">
        <f>IFERROR(VLOOKUP(H100,'Cup Pkte.'!$A:$B,2,0),0)</f>
        <v>4</v>
      </c>
      <c r="J100" s="13">
        <f>I100</f>
        <v>4</v>
      </c>
      <c r="K100" s="11"/>
      <c r="L100" s="11">
        <f>VLOOKUP(K100,'Cup Pkte.'!$A:$B,2,0)</f>
        <v>0</v>
      </c>
      <c r="N100" s="11"/>
      <c r="O100" s="11">
        <f>VLOOKUP(N100,'Cup Pkte.'!$A:$B,2,0)</f>
        <v>0</v>
      </c>
      <c r="Q100" s="11"/>
      <c r="R100" s="11">
        <f>VLOOKUP(Q100,'Cup Pkte.'!$A:$B,2,0)</f>
        <v>0</v>
      </c>
      <c r="T100" s="11"/>
      <c r="U100" s="11">
        <f>VLOOKUP(T100,'Cup Pkte.'!$A:$B,2,0)</f>
        <v>0</v>
      </c>
      <c r="W100" s="6">
        <f t="shared" si="8"/>
        <v>4</v>
      </c>
    </row>
    <row r="101" spans="1:23" x14ac:dyDescent="0.25">
      <c r="A101" s="6" t="s">
        <v>278</v>
      </c>
      <c r="B101" s="6" t="s">
        <v>1</v>
      </c>
      <c r="C101" s="6" t="s">
        <v>29</v>
      </c>
      <c r="D101" s="6">
        <v>2009</v>
      </c>
      <c r="E101" s="11"/>
      <c r="F101" s="11">
        <f>VLOOKUP(E101,'Cup Pkte.'!A:B,2,0)</f>
        <v>0</v>
      </c>
      <c r="H101" s="11">
        <f>IFERROR(VLOOKUP(A101,'SC Wieden Buben'!D:E,2,0),99)</f>
        <v>23</v>
      </c>
      <c r="I101" s="11">
        <f>IFERROR(VLOOKUP(H101,'Cup Pkte.'!$A:$B,2,0),0)</f>
        <v>3</v>
      </c>
      <c r="K101" s="11">
        <f>IFERROR(VLOOKUP(A101,'SC Münstertal'!A:B,2,0),0)</f>
        <v>0</v>
      </c>
      <c r="L101" s="11">
        <f>IFERROR(VLOOKUP(K101,'Cup Pkte.'!$A:$B,2,0),0)</f>
        <v>0</v>
      </c>
      <c r="N101" s="11"/>
      <c r="O101" s="11">
        <f>VLOOKUP(N101,'Cup Pkte.'!$A:$B,2,0)</f>
        <v>0</v>
      </c>
      <c r="Q101" s="11"/>
      <c r="R101" s="11">
        <f>VLOOKUP(Q101,'Cup Pkte.'!$A:$B,2,0)</f>
        <v>0</v>
      </c>
      <c r="T101" s="11"/>
      <c r="U101" s="11">
        <f>VLOOKUP(T101,'Cup Pkte.'!$A:$B,2,0)</f>
        <v>0</v>
      </c>
      <c r="W101" s="6">
        <f t="shared" si="8"/>
        <v>3</v>
      </c>
    </row>
    <row r="102" spans="1:23" x14ac:dyDescent="0.25">
      <c r="A102" s="6" t="s">
        <v>279</v>
      </c>
      <c r="B102" s="6" t="s">
        <v>108</v>
      </c>
      <c r="C102" s="6" t="s">
        <v>30</v>
      </c>
      <c r="D102" s="6">
        <v>2007</v>
      </c>
      <c r="E102" s="11"/>
      <c r="F102" s="11">
        <f>VLOOKUP(E102,'Cup Pkte.'!A:B,2,0)</f>
        <v>0</v>
      </c>
      <c r="H102" s="11">
        <f>IFERROR(VLOOKUP(A102,'SC Wieden Buben'!D:E,2,0),99)</f>
        <v>24</v>
      </c>
      <c r="I102" s="11">
        <f>IFERROR(VLOOKUP(H102,'Cup Pkte.'!$A:$B,2,0),0)</f>
        <v>2</v>
      </c>
      <c r="K102" s="11">
        <f>IFERROR(VLOOKUP(A102,'SC Münstertal'!A:B,2,0),0)</f>
        <v>0</v>
      </c>
      <c r="L102" s="11">
        <f>IFERROR(VLOOKUP(K102,'Cup Pkte.'!$A:$B,2,0),0)</f>
        <v>0</v>
      </c>
      <c r="N102" s="11"/>
      <c r="O102" s="11">
        <f>VLOOKUP(N102,'Cup Pkte.'!$A:$B,2,0)</f>
        <v>0</v>
      </c>
      <c r="Q102" s="11"/>
      <c r="R102" s="11">
        <f>VLOOKUP(Q102,'Cup Pkte.'!$A:$B,2,0)</f>
        <v>0</v>
      </c>
      <c r="T102" s="11"/>
      <c r="U102" s="11">
        <f>VLOOKUP(T102,'Cup Pkte.'!$A:$B,2,0)</f>
        <v>0</v>
      </c>
      <c r="W102" s="6">
        <f t="shared" si="8"/>
        <v>2</v>
      </c>
    </row>
    <row r="103" spans="1:23" x14ac:dyDescent="0.25">
      <c r="A103" s="6" t="s">
        <v>255</v>
      </c>
      <c r="B103" s="6" t="str">
        <f>VLOOKUP(A103,'SC Wieden Mädchen'!D:J,7,0)</f>
        <v>SZ Rheinfelden</v>
      </c>
      <c r="C103" s="6" t="s">
        <v>30</v>
      </c>
      <c r="D103" s="6">
        <f>VLOOKUP(A103,'SC Wieden Mädchen'!F:H,3,0)</f>
        <v>2007</v>
      </c>
      <c r="E103" s="11"/>
      <c r="F103" s="11"/>
      <c r="H103" s="11">
        <f>IFERROR(VLOOKUP(A103,'SC Wieden Mädchen'!D:E,2,0),99)</f>
        <v>24</v>
      </c>
      <c r="I103" s="11">
        <f>IFERROR(VLOOKUP(H103,'Cup Pkte.'!$A:$B,2,0),0)</f>
        <v>2</v>
      </c>
      <c r="J103" s="13">
        <f>I103</f>
        <v>2</v>
      </c>
      <c r="K103" s="11"/>
      <c r="L103" s="11">
        <f>VLOOKUP(K103,'Cup Pkte.'!$A:$B,2,0)</f>
        <v>0</v>
      </c>
      <c r="N103" s="11"/>
      <c r="O103" s="11">
        <f>VLOOKUP(N103,'Cup Pkte.'!$A:$B,2,0)</f>
        <v>0</v>
      </c>
      <c r="Q103" s="11"/>
      <c r="R103" s="11">
        <f>VLOOKUP(Q103,'Cup Pkte.'!$A:$B,2,0)</f>
        <v>0</v>
      </c>
      <c r="T103" s="11"/>
      <c r="U103" s="11">
        <f>VLOOKUP(T103,'Cup Pkte.'!$A:$B,2,0)</f>
        <v>0</v>
      </c>
      <c r="W103" s="6">
        <f t="shared" si="8"/>
        <v>2</v>
      </c>
    </row>
    <row r="104" spans="1:23" x14ac:dyDescent="0.25">
      <c r="A104" s="6" t="s">
        <v>3</v>
      </c>
      <c r="B104" s="6" t="s">
        <v>4</v>
      </c>
      <c r="C104" s="6" t="s">
        <v>29</v>
      </c>
      <c r="D104" s="6">
        <v>2006</v>
      </c>
      <c r="E104" s="11">
        <v>2</v>
      </c>
      <c r="F104" s="11">
        <f>VLOOKUP(E104,'Cup Pkte.'!A:B,2,0)</f>
        <v>24</v>
      </c>
      <c r="G104" s="13">
        <f t="shared" ref="G104:G110" si="9">F104</f>
        <v>24</v>
      </c>
      <c r="H104" s="11">
        <f>IFERROR(VLOOKUP(A104,'SC Wieden Mädchen'!D:E,2,0),99)</f>
        <v>25</v>
      </c>
      <c r="I104" s="11">
        <f>IFERROR(VLOOKUP(H104,'Cup Pkte.'!$A:$B,2,0),0)</f>
        <v>1</v>
      </c>
      <c r="J104" s="13">
        <f>I104</f>
        <v>1</v>
      </c>
      <c r="K104" s="11"/>
      <c r="L104" s="11">
        <f>VLOOKUP(K104,'Cup Pkte.'!$A:$B,2,0)</f>
        <v>0</v>
      </c>
      <c r="N104" s="11"/>
      <c r="O104" s="11">
        <f>VLOOKUP(N104,'Cup Pkte.'!$A:$B,2,0)</f>
        <v>0</v>
      </c>
      <c r="Q104" s="11"/>
      <c r="R104" s="11">
        <f>VLOOKUP(Q104,'Cup Pkte.'!$A:$B,2,0)</f>
        <v>0</v>
      </c>
      <c r="T104" s="11"/>
      <c r="U104" s="11">
        <f>VLOOKUP(T104,'Cup Pkte.'!$A:$B,2,0)</f>
        <v>0</v>
      </c>
      <c r="W104" s="6">
        <f t="shared" si="8"/>
        <v>25</v>
      </c>
    </row>
    <row r="105" spans="1:23" x14ac:dyDescent="0.25">
      <c r="A105" s="6" t="s">
        <v>281</v>
      </c>
      <c r="B105" s="6" t="s">
        <v>8</v>
      </c>
      <c r="C105" s="6" t="s">
        <v>29</v>
      </c>
      <c r="D105" s="6">
        <v>2003</v>
      </c>
      <c r="E105" s="11">
        <v>1</v>
      </c>
      <c r="F105" s="11">
        <f>VLOOKUP(E105,'Cup Pkte.'!A:B,2,0)</f>
        <v>25</v>
      </c>
      <c r="G105" s="13">
        <f t="shared" si="9"/>
        <v>25</v>
      </c>
      <c r="H105" s="11">
        <f>IFERROR(VLOOKUP(A105,'SC Wieden Buben'!D:E,2,0),99)</f>
        <v>99</v>
      </c>
      <c r="I105" s="11">
        <f>IFERROR(VLOOKUP(H105,'Cup Pkte.'!$A:$B,2,0),0)</f>
        <v>0</v>
      </c>
      <c r="K105" s="11">
        <f>IFERROR(VLOOKUP(A105,'SC Münstertal'!A:B,2,0),0)</f>
        <v>0</v>
      </c>
      <c r="L105" s="11">
        <f>IFERROR(VLOOKUP(K105,'Cup Pkte.'!$A:$B,2,0),0)</f>
        <v>0</v>
      </c>
      <c r="N105" s="11"/>
      <c r="O105" s="11">
        <f>VLOOKUP(N105,'Cup Pkte.'!$A:$B,2,0)</f>
        <v>0</v>
      </c>
      <c r="Q105" s="11"/>
      <c r="R105" s="11">
        <f>VLOOKUP(Q105,'Cup Pkte.'!$A:$B,2,0)</f>
        <v>0</v>
      </c>
      <c r="T105" s="11"/>
      <c r="U105" s="11">
        <f>VLOOKUP(T105,'Cup Pkte.'!$A:$B,2,0)</f>
        <v>0</v>
      </c>
      <c r="W105" s="6">
        <f t="shared" si="8"/>
        <v>25</v>
      </c>
    </row>
    <row r="106" spans="1:23" x14ac:dyDescent="0.25">
      <c r="A106" s="6" t="s">
        <v>286</v>
      </c>
      <c r="B106" s="6" t="s">
        <v>17</v>
      </c>
      <c r="C106" s="6" t="s">
        <v>29</v>
      </c>
      <c r="D106" s="6">
        <v>2005</v>
      </c>
      <c r="E106" s="11">
        <v>10</v>
      </c>
      <c r="F106" s="11">
        <f>VLOOKUP(E106,'Cup Pkte.'!A:B,2,0)</f>
        <v>16</v>
      </c>
      <c r="G106" s="13">
        <f t="shared" si="9"/>
        <v>16</v>
      </c>
      <c r="H106" s="11">
        <f>IFERROR(VLOOKUP(A106,'SC Wieden Buben'!D:E,2,0),99)</f>
        <v>99</v>
      </c>
      <c r="I106" s="11">
        <f>IFERROR(VLOOKUP(H106,'Cup Pkte.'!$A:$B,2,0),0)</f>
        <v>0</v>
      </c>
      <c r="K106" s="11">
        <f>IFERROR(VLOOKUP(A106,'SC Münstertal'!A:B,2,0),0)</f>
        <v>0</v>
      </c>
      <c r="L106" s="11">
        <f>IFERROR(VLOOKUP(K106,'Cup Pkte.'!$A:$B,2,0),0)</f>
        <v>0</v>
      </c>
      <c r="N106" s="11"/>
      <c r="O106" s="11">
        <f>VLOOKUP(N106,'Cup Pkte.'!$A:$B,2,0)</f>
        <v>0</v>
      </c>
      <c r="Q106" s="11"/>
      <c r="R106" s="11">
        <f>VLOOKUP(Q106,'Cup Pkte.'!$A:$B,2,0)</f>
        <v>0</v>
      </c>
      <c r="T106" s="11"/>
      <c r="U106" s="11">
        <f>VLOOKUP(T106,'Cup Pkte.'!$A:$B,2,0)</f>
        <v>0</v>
      </c>
      <c r="W106" s="6">
        <f t="shared" si="8"/>
        <v>16</v>
      </c>
    </row>
    <row r="107" spans="1:23" x14ac:dyDescent="0.25">
      <c r="A107" s="6" t="s">
        <v>293</v>
      </c>
      <c r="B107" s="6" t="s">
        <v>287</v>
      </c>
      <c r="C107" s="6" t="s">
        <v>48</v>
      </c>
      <c r="D107" s="6">
        <v>2005</v>
      </c>
      <c r="E107" s="11">
        <v>12</v>
      </c>
      <c r="F107" s="11">
        <f>VLOOKUP(E107,'Cup Pkte.'!A:B,2,0)</f>
        <v>14</v>
      </c>
      <c r="G107" s="13">
        <f t="shared" si="9"/>
        <v>14</v>
      </c>
      <c r="H107" s="11">
        <f>IFERROR(VLOOKUP(A107,'SC Wieden Buben'!D:E,2,0),99)</f>
        <v>99</v>
      </c>
      <c r="I107" s="11">
        <f>IFERROR(VLOOKUP(H107,'Cup Pkte.'!$A:$B,2,0),0)</f>
        <v>0</v>
      </c>
      <c r="K107" s="11">
        <f>IFERROR(VLOOKUP(A107,'SC Münstertal'!A:B,2,0),0)</f>
        <v>0</v>
      </c>
      <c r="L107" s="11">
        <f>IFERROR(VLOOKUP(K107,'Cup Pkte.'!$A:$B,2,0),0)</f>
        <v>0</v>
      </c>
      <c r="N107" s="11"/>
      <c r="O107" s="11">
        <f>VLOOKUP(N107,'Cup Pkte.'!$A:$B,2,0)</f>
        <v>0</v>
      </c>
      <c r="Q107" s="11"/>
      <c r="R107" s="11">
        <f>VLOOKUP(Q107,'Cup Pkte.'!$A:$B,2,0)</f>
        <v>0</v>
      </c>
      <c r="T107" s="11"/>
      <c r="U107" s="11">
        <f>VLOOKUP(T107,'Cup Pkte.'!$A:$B,2,0)</f>
        <v>0</v>
      </c>
      <c r="W107" s="6">
        <f t="shared" si="8"/>
        <v>14</v>
      </c>
    </row>
    <row r="108" spans="1:23" x14ac:dyDescent="0.25">
      <c r="A108" s="6" t="s">
        <v>288</v>
      </c>
      <c r="B108" s="6" t="s">
        <v>289</v>
      </c>
      <c r="C108" s="6" t="s">
        <v>29</v>
      </c>
      <c r="D108" s="6">
        <v>2003</v>
      </c>
      <c r="E108" s="11">
        <v>14</v>
      </c>
      <c r="F108" s="11">
        <f>VLOOKUP(E108,'Cup Pkte.'!A:B,2,0)</f>
        <v>12</v>
      </c>
      <c r="G108" s="13">
        <f t="shared" si="9"/>
        <v>12</v>
      </c>
      <c r="H108" s="11">
        <f>IFERROR(VLOOKUP(A108,'SC Wieden Buben'!D:E,2,0),99)</f>
        <v>99</v>
      </c>
      <c r="I108" s="11">
        <f>IFERROR(VLOOKUP(H108,'Cup Pkte.'!$A:$B,2,0),0)</f>
        <v>0</v>
      </c>
      <c r="K108" s="11">
        <f>IFERROR(VLOOKUP(A108,'SC Münstertal'!A:B,2,0),0)</f>
        <v>0</v>
      </c>
      <c r="L108" s="11">
        <f>IFERROR(VLOOKUP(K108,'Cup Pkte.'!$A:$B,2,0),0)</f>
        <v>0</v>
      </c>
      <c r="N108" s="11"/>
      <c r="O108" s="11">
        <f>VLOOKUP(N108,'Cup Pkte.'!$A:$B,2,0)</f>
        <v>0</v>
      </c>
      <c r="Q108" s="11"/>
      <c r="R108" s="11">
        <f>VLOOKUP(Q108,'Cup Pkte.'!$A:$B,2,0)</f>
        <v>0</v>
      </c>
      <c r="T108" s="11"/>
      <c r="U108" s="11">
        <f>VLOOKUP(T108,'Cup Pkte.'!$A:$B,2,0)</f>
        <v>0</v>
      </c>
      <c r="W108" s="6">
        <f t="shared" si="8"/>
        <v>12</v>
      </c>
    </row>
    <row r="109" spans="1:23" x14ac:dyDescent="0.25">
      <c r="A109" s="6" t="s">
        <v>31</v>
      </c>
      <c r="B109" s="6" t="s">
        <v>32</v>
      </c>
      <c r="C109" s="6" t="s">
        <v>30</v>
      </c>
      <c r="D109" s="6">
        <v>2004</v>
      </c>
      <c r="E109" s="11">
        <v>16</v>
      </c>
      <c r="F109" s="11">
        <f>VLOOKUP(E109,'Cup Pkte.'!A:B,2,0)</f>
        <v>10</v>
      </c>
      <c r="G109" s="13">
        <f t="shared" si="9"/>
        <v>10</v>
      </c>
      <c r="H109" s="11">
        <f>IFERROR(VLOOKUP(A109,'SC Wieden Mädchen'!D:E,2,0),99)</f>
        <v>99</v>
      </c>
      <c r="I109" s="11">
        <f>IFERROR(VLOOKUP(H109,'Cup Pkte.'!$A:$B,2,0),0)</f>
        <v>0</v>
      </c>
      <c r="K109" s="11"/>
      <c r="L109" s="11">
        <f>VLOOKUP(K109,'Cup Pkte.'!$A:$B,2,0)</f>
        <v>0</v>
      </c>
      <c r="N109" s="11"/>
      <c r="O109" s="11">
        <f>VLOOKUP(N109,'Cup Pkte.'!$A:$B,2,0)</f>
        <v>0</v>
      </c>
      <c r="Q109" s="11"/>
      <c r="R109" s="11">
        <f>VLOOKUP(Q109,'Cup Pkte.'!$A:$B,2,0)</f>
        <v>0</v>
      </c>
      <c r="T109" s="11"/>
      <c r="U109" s="11">
        <f>VLOOKUP(T109,'Cup Pkte.'!$A:$B,2,0)</f>
        <v>0</v>
      </c>
      <c r="W109" s="6">
        <f t="shared" si="8"/>
        <v>10</v>
      </c>
    </row>
    <row r="110" spans="1:23" x14ac:dyDescent="0.25">
      <c r="A110" s="6" t="s">
        <v>290</v>
      </c>
      <c r="B110" s="6" t="s">
        <v>12</v>
      </c>
      <c r="C110" s="6" t="s">
        <v>29</v>
      </c>
      <c r="D110" s="6">
        <v>2004</v>
      </c>
      <c r="E110" s="11">
        <v>17</v>
      </c>
      <c r="F110" s="11">
        <f>VLOOKUP(E110,'Cup Pkte.'!A:B,2,0)</f>
        <v>9</v>
      </c>
      <c r="G110" s="13">
        <f t="shared" si="9"/>
        <v>9</v>
      </c>
      <c r="H110" s="11">
        <f>IFERROR(VLOOKUP(A110,'SC Wieden Buben'!D:E,2,0),99)</f>
        <v>99</v>
      </c>
      <c r="I110" s="11">
        <f>IFERROR(VLOOKUP(H110,'Cup Pkte.'!$A:$B,2,0),0)</f>
        <v>0</v>
      </c>
      <c r="K110" s="11">
        <f>IFERROR(VLOOKUP(A110,'SC Münstertal'!A:B,2,0),0)</f>
        <v>0</v>
      </c>
      <c r="L110" s="11">
        <f>IFERROR(VLOOKUP(K110,'Cup Pkte.'!$A:$B,2,0),0)</f>
        <v>0</v>
      </c>
      <c r="N110" s="11"/>
      <c r="O110" s="11">
        <f>VLOOKUP(N110,'Cup Pkte.'!$A:$B,2,0)</f>
        <v>0</v>
      </c>
      <c r="Q110" s="11"/>
      <c r="R110" s="11">
        <f>VLOOKUP(Q110,'Cup Pkte.'!$A:$B,2,0)</f>
        <v>0</v>
      </c>
      <c r="T110" s="11"/>
      <c r="U110" s="11">
        <f>VLOOKUP(T110,'Cup Pkte.'!$A:$B,2,0)</f>
        <v>0</v>
      </c>
      <c r="W110" s="6">
        <f t="shared" si="8"/>
        <v>9</v>
      </c>
    </row>
    <row r="111" spans="1:23" x14ac:dyDescent="0.25">
      <c r="A111" s="6" t="s">
        <v>292</v>
      </c>
      <c r="B111" s="6" t="s">
        <v>40</v>
      </c>
      <c r="C111" s="6" t="s">
        <v>29</v>
      </c>
      <c r="D111" s="6">
        <v>2005</v>
      </c>
      <c r="E111" s="11">
        <v>20</v>
      </c>
      <c r="F111" s="11">
        <f>VLOOKUP(E111,'Cup Pkte.'!A:B,2,0)</f>
        <v>6</v>
      </c>
      <c r="H111" s="11">
        <f>IFERROR(VLOOKUP(A111,'SC Wieden Buben'!D:E,2,0),99)</f>
        <v>99</v>
      </c>
      <c r="I111" s="11">
        <f>IFERROR(VLOOKUP(H111,'Cup Pkte.'!$A:$B,2,0),0)</f>
        <v>0</v>
      </c>
      <c r="K111" s="11">
        <f>IFERROR(VLOOKUP(A111,'SC Münstertal'!A:B,2,0),0)</f>
        <v>0</v>
      </c>
      <c r="L111" s="11">
        <f>IFERROR(VLOOKUP(K111,'Cup Pkte.'!$A:$B,2,0),0)</f>
        <v>0</v>
      </c>
      <c r="N111" s="11"/>
      <c r="O111" s="11">
        <f>VLOOKUP(N111,'Cup Pkte.'!$A:$B,2,0)</f>
        <v>0</v>
      </c>
      <c r="Q111" s="11"/>
      <c r="R111" s="11">
        <f>VLOOKUP(Q111,'Cup Pkte.'!$A:$B,2,0)</f>
        <v>0</v>
      </c>
      <c r="T111" s="11"/>
      <c r="U111" s="11">
        <f>VLOOKUP(T111,'Cup Pkte.'!$A:$B,2,0)</f>
        <v>0</v>
      </c>
      <c r="W111" s="6">
        <f t="shared" si="8"/>
        <v>6</v>
      </c>
    </row>
    <row r="112" spans="1:23" x14ac:dyDescent="0.25">
      <c r="A112" s="6" t="s">
        <v>294</v>
      </c>
      <c r="B112" s="6" t="s">
        <v>287</v>
      </c>
      <c r="C112" s="6" t="s">
        <v>48</v>
      </c>
      <c r="D112" s="6">
        <v>2006</v>
      </c>
      <c r="E112" s="11">
        <v>22</v>
      </c>
      <c r="F112" s="11">
        <f>VLOOKUP(E112,'Cup Pkte.'!A:B,2,0)</f>
        <v>4</v>
      </c>
      <c r="G112" s="13">
        <f>F112</f>
        <v>4</v>
      </c>
      <c r="H112" s="11">
        <f>IFERROR(VLOOKUP(A112,'SC Wieden Buben'!D:E,2,0),99)</f>
        <v>99</v>
      </c>
      <c r="I112" s="11">
        <f>IFERROR(VLOOKUP(H112,'Cup Pkte.'!$A:$B,2,0),0)</f>
        <v>0</v>
      </c>
      <c r="K112" s="11">
        <f>IFERROR(VLOOKUP(A112,'SC Münstertal'!A:B,2,0),0)</f>
        <v>0</v>
      </c>
      <c r="L112" s="11">
        <f>IFERROR(VLOOKUP(K112,'Cup Pkte.'!$A:$B,2,0),0)</f>
        <v>0</v>
      </c>
      <c r="N112" s="11"/>
      <c r="O112" s="11">
        <f>VLOOKUP(N112,'Cup Pkte.'!$A:$B,2,0)</f>
        <v>0</v>
      </c>
      <c r="Q112" s="11"/>
      <c r="R112" s="11">
        <f>VLOOKUP(Q112,'Cup Pkte.'!$A:$B,2,0)</f>
        <v>0</v>
      </c>
      <c r="T112" s="11"/>
      <c r="U112" s="11">
        <f>VLOOKUP(T112,'Cup Pkte.'!$A:$B,2,0)</f>
        <v>0</v>
      </c>
      <c r="W112" s="6">
        <f t="shared" si="8"/>
        <v>4</v>
      </c>
    </row>
    <row r="113" spans="1:23" x14ac:dyDescent="0.25">
      <c r="A113" s="6" t="s">
        <v>295</v>
      </c>
      <c r="B113" s="6" t="s">
        <v>43</v>
      </c>
      <c r="C113" s="6" t="s">
        <v>29</v>
      </c>
      <c r="D113" s="6">
        <v>2006</v>
      </c>
      <c r="E113" s="11">
        <v>23</v>
      </c>
      <c r="F113" s="11">
        <f>VLOOKUP(E113,'Cup Pkte.'!A:B,2,0)</f>
        <v>3</v>
      </c>
      <c r="H113" s="11">
        <f>IFERROR(VLOOKUP(A113,'SC Wieden Buben'!D:E,2,0),99)</f>
        <v>99</v>
      </c>
      <c r="I113" s="11">
        <f>IFERROR(VLOOKUP(H113,'Cup Pkte.'!$A:$B,2,0),0)</f>
        <v>0</v>
      </c>
      <c r="K113" s="11">
        <f>IFERROR(VLOOKUP(A113,'SC Münstertal'!A:B,2,0),0)</f>
        <v>19</v>
      </c>
      <c r="L113" s="11">
        <f>IFERROR(VLOOKUP(K113,'Cup Pkte.'!$A:$B,2,0),0)</f>
        <v>7</v>
      </c>
      <c r="N113" s="11"/>
      <c r="O113" s="11">
        <f>VLOOKUP(N113,'Cup Pkte.'!$A:$B,2,0)</f>
        <v>0</v>
      </c>
      <c r="Q113" s="11"/>
      <c r="R113" s="11">
        <f>VLOOKUP(Q113,'Cup Pkte.'!$A:$B,2,0)</f>
        <v>0</v>
      </c>
      <c r="T113" s="11"/>
      <c r="U113" s="11">
        <f>VLOOKUP(T113,'Cup Pkte.'!$A:$B,2,0)</f>
        <v>0</v>
      </c>
      <c r="W113" s="6">
        <f t="shared" si="8"/>
        <v>10</v>
      </c>
    </row>
    <row r="114" spans="1:23" x14ac:dyDescent="0.25">
      <c r="A114" s="6" t="s">
        <v>296</v>
      </c>
      <c r="B114" s="6" t="s">
        <v>26</v>
      </c>
      <c r="C114" s="6" t="s">
        <v>29</v>
      </c>
      <c r="D114" s="6">
        <v>2008</v>
      </c>
      <c r="E114" s="11">
        <v>24</v>
      </c>
      <c r="F114" s="11">
        <f>VLOOKUP(E114,'Cup Pkte.'!A:B,2,0)</f>
        <v>2</v>
      </c>
      <c r="G114" s="13">
        <f>F114</f>
        <v>2</v>
      </c>
      <c r="H114" s="11">
        <f>IFERROR(VLOOKUP(A114,'SC Wieden Buben'!D:E,2,0),99)</f>
        <v>99</v>
      </c>
      <c r="I114" s="11">
        <f>IFERROR(VLOOKUP(H114,'Cup Pkte.'!$A:$B,2,0),0)</f>
        <v>0</v>
      </c>
      <c r="K114" s="11">
        <f>IFERROR(VLOOKUP(A114,'SC Münstertal'!A:B,2,0),0)</f>
        <v>0</v>
      </c>
      <c r="L114" s="11">
        <f>IFERROR(VLOOKUP(K114,'Cup Pkte.'!$A:$B,2,0),0)</f>
        <v>0</v>
      </c>
      <c r="N114" s="11"/>
      <c r="O114" s="11">
        <f>VLOOKUP(N114,'Cup Pkte.'!$A:$B,2,0)</f>
        <v>0</v>
      </c>
      <c r="Q114" s="11"/>
      <c r="R114" s="11">
        <f>VLOOKUP(Q114,'Cup Pkte.'!$A:$B,2,0)</f>
        <v>0</v>
      </c>
      <c r="T114" s="11"/>
      <c r="U114" s="11">
        <f>VLOOKUP(T114,'Cup Pkte.'!$A:$B,2,0)</f>
        <v>0</v>
      </c>
      <c r="W114" s="6">
        <f t="shared" si="8"/>
        <v>2</v>
      </c>
    </row>
    <row r="115" spans="1:23" x14ac:dyDescent="0.25">
      <c r="A115" s="6" t="s">
        <v>46</v>
      </c>
      <c r="B115" s="6" t="s">
        <v>47</v>
      </c>
      <c r="C115" s="6" t="s">
        <v>48</v>
      </c>
      <c r="D115" s="6">
        <v>2006</v>
      </c>
      <c r="E115" s="11">
        <v>24</v>
      </c>
      <c r="F115" s="11">
        <f>VLOOKUP(E115,'Cup Pkte.'!A:B,2,0)</f>
        <v>2</v>
      </c>
      <c r="H115" s="11">
        <f>IFERROR(VLOOKUP(A115,'SC Wieden Mädchen'!D:E,2,0),99)</f>
        <v>99</v>
      </c>
      <c r="I115" s="11">
        <f>IFERROR(VLOOKUP(H115,'Cup Pkte.'!$A:$B,2,0),0)</f>
        <v>0</v>
      </c>
      <c r="K115" s="11"/>
      <c r="L115" s="11">
        <f>VLOOKUP(K115,'Cup Pkte.'!$A:$B,2,0)</f>
        <v>0</v>
      </c>
      <c r="N115" s="11"/>
      <c r="O115" s="11">
        <f>VLOOKUP(N115,'Cup Pkte.'!$A:$B,2,0)</f>
        <v>0</v>
      </c>
      <c r="Q115" s="11"/>
      <c r="R115" s="11">
        <f>VLOOKUP(Q115,'Cup Pkte.'!$A:$B,2,0)</f>
        <v>0</v>
      </c>
      <c r="T115" s="11"/>
      <c r="U115" s="11">
        <f>VLOOKUP(T115,'Cup Pkte.'!$A:$B,2,0)</f>
        <v>0</v>
      </c>
      <c r="W115" s="6">
        <f t="shared" si="8"/>
        <v>2</v>
      </c>
    </row>
    <row r="116" spans="1:23" x14ac:dyDescent="0.25">
      <c r="A116" s="6" t="s">
        <v>297</v>
      </c>
      <c r="B116" s="6" t="s">
        <v>26</v>
      </c>
      <c r="C116" s="6" t="s">
        <v>29</v>
      </c>
      <c r="D116" s="6">
        <v>2008</v>
      </c>
      <c r="E116" s="11">
        <v>25</v>
      </c>
      <c r="F116" s="11">
        <f>VLOOKUP(E116,'Cup Pkte.'!A:B,2,0)</f>
        <v>1</v>
      </c>
      <c r="H116" s="11">
        <f>IFERROR(VLOOKUP(A116,'SC Wieden Buben'!D:E,2,0),99)</f>
        <v>99</v>
      </c>
      <c r="I116" s="11">
        <f>IFERROR(VLOOKUP(H116,'Cup Pkte.'!$A:$B,2,0),0)</f>
        <v>0</v>
      </c>
      <c r="K116" s="11">
        <f>IFERROR(VLOOKUP(A116,'SC Münstertal'!A:B,2,0),0)</f>
        <v>0</v>
      </c>
      <c r="L116" s="11">
        <f>IFERROR(VLOOKUP(K116,'Cup Pkte.'!$A:$B,2,0),0)</f>
        <v>0</v>
      </c>
      <c r="N116" s="11"/>
      <c r="O116" s="11">
        <f>VLOOKUP(N116,'Cup Pkte.'!$A:$B,2,0)</f>
        <v>0</v>
      </c>
      <c r="Q116" s="11"/>
      <c r="R116" s="11">
        <f>VLOOKUP(Q116,'Cup Pkte.'!$A:$B,2,0)</f>
        <v>0</v>
      </c>
      <c r="T116" s="11"/>
      <c r="U116" s="11">
        <f>VLOOKUP(T116,'Cup Pkte.'!$A:$B,2,0)</f>
        <v>0</v>
      </c>
      <c r="W116" s="6">
        <f t="shared" si="8"/>
        <v>1</v>
      </c>
    </row>
    <row r="117" spans="1:23" x14ac:dyDescent="0.25">
      <c r="A117" s="6" t="s">
        <v>257</v>
      </c>
      <c r="B117" s="6" t="s">
        <v>8</v>
      </c>
      <c r="C117" s="6" t="s">
        <v>29</v>
      </c>
      <c r="D117" s="6">
        <v>2003</v>
      </c>
      <c r="E117" s="11">
        <v>4</v>
      </c>
      <c r="F117" s="11">
        <f>VLOOKUP(E117,'Cup Pkte.'!$A:$B,2,0)</f>
        <v>22</v>
      </c>
      <c r="G117" s="13">
        <f>F117</f>
        <v>22</v>
      </c>
      <c r="H117" s="11">
        <f>IFERROR(VLOOKUP(A117,'SC Wieden Buben'!D:E,2,0),99)</f>
        <v>2</v>
      </c>
      <c r="I117" s="11">
        <f>IFERROR(VLOOKUP(H117,'Cup Pkte.'!$A:$B,2,0),0)</f>
        <v>24</v>
      </c>
      <c r="J117" s="13">
        <f>I117</f>
        <v>24</v>
      </c>
      <c r="K117" s="11">
        <f>IFERROR(VLOOKUP(A117,'SC Münstertal'!A:B,2,0),0)</f>
        <v>6</v>
      </c>
      <c r="L117" s="11">
        <f>VLOOKUP(K117,'Cup Pkte.'!$A:$B,2,0)</f>
        <v>20</v>
      </c>
      <c r="M117" s="13">
        <f>L117</f>
        <v>20</v>
      </c>
      <c r="N117" s="11">
        <v>5</v>
      </c>
      <c r="O117" s="11">
        <f>VLOOKUP(N117,'Cup Pkte.'!$A:$B,2,0)</f>
        <v>21</v>
      </c>
      <c r="P117" s="13">
        <f>O117</f>
        <v>21</v>
      </c>
      <c r="Q117" s="11">
        <v>6</v>
      </c>
      <c r="R117" s="11">
        <f>VLOOKUP(Q117,'Cup Pkte.'!$A:$B,2,0)</f>
        <v>20</v>
      </c>
      <c r="S117" s="13">
        <f>R117</f>
        <v>20</v>
      </c>
      <c r="T117" s="11">
        <v>7</v>
      </c>
      <c r="U117" s="11"/>
      <c r="W117" s="6">
        <f t="shared" si="8"/>
        <v>107</v>
      </c>
    </row>
    <row r="118" spans="1:23" x14ac:dyDescent="0.25">
      <c r="A118" s="6"/>
      <c r="B118" s="6"/>
      <c r="C118" s="6"/>
      <c r="D118" s="6"/>
      <c r="E118" s="11"/>
      <c r="F118" s="11"/>
      <c r="H118" s="11"/>
      <c r="I118" s="11"/>
      <c r="K118" s="11"/>
      <c r="L118" s="11"/>
      <c r="N118" s="11"/>
      <c r="O118" s="11"/>
      <c r="Q118" s="11"/>
      <c r="R118" s="11"/>
      <c r="T118" s="11"/>
      <c r="U118" s="11"/>
      <c r="W118" s="6"/>
    </row>
  </sheetData>
  <autoFilter ref="A1:W117">
    <filterColumn colId="4" showButton="0"/>
    <filterColumn colId="8" showButton="0"/>
    <filterColumn colId="13" showButton="0"/>
    <filterColumn colId="17" showButton="0"/>
    <filterColumn colId="20" showButton="0"/>
  </autoFilter>
  <sortState ref="A2:W117">
    <sortCondition descending="1" ref="U2:U117"/>
  </sortState>
  <mergeCells count="6">
    <mergeCell ref="T1:U1"/>
    <mergeCell ref="E1:F1"/>
    <mergeCell ref="N1:O1"/>
    <mergeCell ref="H1:I1"/>
    <mergeCell ref="K1:L1"/>
    <mergeCell ref="Q1:R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16" sqref="A16"/>
    </sheetView>
  </sheetViews>
  <sheetFormatPr baseColWidth="10" defaultRowHeight="15" x14ac:dyDescent="0.25"/>
  <cols>
    <col min="1" max="1" width="17.140625" bestFit="1" customWidth="1"/>
    <col min="2" max="2" width="4.7109375" bestFit="1" customWidth="1"/>
  </cols>
  <sheetData>
    <row r="1" spans="1:6" x14ac:dyDescent="0.25">
      <c r="A1" s="6" t="s">
        <v>33</v>
      </c>
      <c r="B1" s="6" t="s">
        <v>360</v>
      </c>
      <c r="C1" s="6" t="s">
        <v>361</v>
      </c>
      <c r="D1" s="6" t="s">
        <v>34</v>
      </c>
      <c r="E1" s="6" t="s">
        <v>362</v>
      </c>
      <c r="F1" s="10" t="s">
        <v>354</v>
      </c>
    </row>
    <row r="2" spans="1:6" x14ac:dyDescent="0.25">
      <c r="A2" s="6" t="s">
        <v>259</v>
      </c>
      <c r="B2" s="6">
        <v>1</v>
      </c>
      <c r="C2" s="6">
        <v>2002</v>
      </c>
      <c r="D2" s="6" t="s">
        <v>12</v>
      </c>
      <c r="E2" s="6"/>
      <c r="F2" s="8">
        <v>33.14</v>
      </c>
    </row>
    <row r="3" spans="1:6" x14ac:dyDescent="0.25">
      <c r="A3" s="6" t="s">
        <v>282</v>
      </c>
      <c r="B3" s="6">
        <v>2</v>
      </c>
      <c r="C3" s="6">
        <v>2002</v>
      </c>
      <c r="D3" s="6" t="s">
        <v>20</v>
      </c>
      <c r="E3" s="6"/>
      <c r="F3" s="10">
        <v>33.450000000000003</v>
      </c>
    </row>
    <row r="4" spans="1:6" x14ac:dyDescent="0.25">
      <c r="A4" s="6" t="s">
        <v>258</v>
      </c>
      <c r="B4" s="6">
        <v>3</v>
      </c>
      <c r="C4" s="6">
        <v>2004</v>
      </c>
      <c r="D4" s="6" t="s">
        <v>43</v>
      </c>
      <c r="E4" s="6"/>
      <c r="F4" s="8">
        <v>34.979999999999997</v>
      </c>
    </row>
    <row r="5" spans="1:6" x14ac:dyDescent="0.25">
      <c r="A5" s="6" t="s">
        <v>256</v>
      </c>
      <c r="B5" s="6">
        <v>4</v>
      </c>
      <c r="C5" s="6">
        <v>2006</v>
      </c>
      <c r="D5" s="6" t="s">
        <v>6</v>
      </c>
      <c r="E5" s="6"/>
      <c r="F5" s="8">
        <v>36.17</v>
      </c>
    </row>
    <row r="6" spans="1:6" x14ac:dyDescent="0.25">
      <c r="A6" s="6" t="s">
        <v>271</v>
      </c>
      <c r="B6" s="6">
        <v>5</v>
      </c>
      <c r="C6" s="6">
        <v>2002</v>
      </c>
      <c r="D6" s="6" t="s">
        <v>17</v>
      </c>
      <c r="E6" s="6"/>
      <c r="F6" s="8">
        <v>37.25</v>
      </c>
    </row>
    <row r="7" spans="1:6" x14ac:dyDescent="0.25">
      <c r="A7" s="6" t="s">
        <v>257</v>
      </c>
      <c r="B7" s="6">
        <v>6</v>
      </c>
      <c r="C7" s="6">
        <v>2003</v>
      </c>
      <c r="D7" s="6" t="s">
        <v>8</v>
      </c>
      <c r="E7" s="6"/>
      <c r="F7" s="8">
        <v>37.32</v>
      </c>
    </row>
    <row r="8" spans="1:6" x14ac:dyDescent="0.25">
      <c r="A8" s="6" t="s">
        <v>363</v>
      </c>
      <c r="B8" s="6">
        <v>7</v>
      </c>
      <c r="C8" s="6">
        <v>2004</v>
      </c>
      <c r="D8" s="6" t="s">
        <v>6</v>
      </c>
      <c r="E8" s="6"/>
      <c r="F8" s="10">
        <v>37.65</v>
      </c>
    </row>
    <row r="9" spans="1:6" x14ac:dyDescent="0.25">
      <c r="A9" s="6" t="s">
        <v>270</v>
      </c>
      <c r="B9" s="6">
        <v>8</v>
      </c>
      <c r="C9" s="6">
        <v>2003</v>
      </c>
      <c r="D9" s="6" t="s">
        <v>28</v>
      </c>
      <c r="E9" s="6"/>
      <c r="F9" s="8">
        <v>37.799999999999997</v>
      </c>
    </row>
    <row r="10" spans="1:6" x14ac:dyDescent="0.25">
      <c r="A10" s="6" t="s">
        <v>283</v>
      </c>
      <c r="B10" s="6">
        <v>9</v>
      </c>
      <c r="C10" s="6">
        <v>2004</v>
      </c>
      <c r="D10" s="6" t="s">
        <v>26</v>
      </c>
      <c r="E10" s="6"/>
      <c r="F10" s="10">
        <v>38.22</v>
      </c>
    </row>
    <row r="11" spans="1:6" x14ac:dyDescent="0.25">
      <c r="A11" s="6" t="s">
        <v>269</v>
      </c>
      <c r="B11" s="6">
        <v>10</v>
      </c>
      <c r="C11" s="6">
        <v>2005</v>
      </c>
      <c r="D11" s="6" t="s">
        <v>28</v>
      </c>
      <c r="E11" s="6"/>
      <c r="F11" s="8">
        <v>39.020000000000003</v>
      </c>
    </row>
    <row r="12" spans="1:6" x14ac:dyDescent="0.25">
      <c r="A12" s="6" t="s">
        <v>263</v>
      </c>
      <c r="B12" s="6">
        <v>11</v>
      </c>
      <c r="C12" s="6">
        <v>2008</v>
      </c>
      <c r="D12" s="6" t="s">
        <v>12</v>
      </c>
      <c r="E12" s="6"/>
      <c r="F12" s="8">
        <v>40.57</v>
      </c>
    </row>
    <row r="13" spans="1:6" x14ac:dyDescent="0.25">
      <c r="A13" s="6" t="s">
        <v>364</v>
      </c>
      <c r="B13" s="6">
        <v>12</v>
      </c>
      <c r="C13" s="6">
        <v>2004</v>
      </c>
      <c r="D13" s="6" t="s">
        <v>10</v>
      </c>
      <c r="E13" s="6"/>
      <c r="F13" s="10">
        <v>41.25</v>
      </c>
    </row>
    <row r="14" spans="1:6" x14ac:dyDescent="0.25">
      <c r="A14" s="6" t="s">
        <v>265</v>
      </c>
      <c r="B14" s="6">
        <v>13</v>
      </c>
      <c r="C14" s="6">
        <v>2007</v>
      </c>
      <c r="D14" s="6" t="s">
        <v>10</v>
      </c>
      <c r="E14" s="6"/>
      <c r="F14" s="8">
        <v>41.37</v>
      </c>
    </row>
    <row r="15" spans="1:6" x14ac:dyDescent="0.25">
      <c r="A15" s="6" t="s">
        <v>268</v>
      </c>
      <c r="B15" s="6">
        <v>14</v>
      </c>
      <c r="C15" s="6">
        <v>2007</v>
      </c>
      <c r="D15" s="6" t="s">
        <v>6</v>
      </c>
      <c r="E15" s="6"/>
      <c r="F15" s="8">
        <v>41.89</v>
      </c>
    </row>
    <row r="16" spans="1:6" x14ac:dyDescent="0.25">
      <c r="A16" s="6" t="s">
        <v>365</v>
      </c>
      <c r="B16" s="6">
        <v>15</v>
      </c>
      <c r="C16" s="6">
        <v>2006</v>
      </c>
      <c r="D16" s="6" t="s">
        <v>45</v>
      </c>
      <c r="E16" s="6"/>
      <c r="F16" s="8">
        <v>42.26</v>
      </c>
    </row>
    <row r="17" spans="1:6" x14ac:dyDescent="0.25">
      <c r="A17" s="6" t="s">
        <v>275</v>
      </c>
      <c r="B17" s="6">
        <v>16</v>
      </c>
      <c r="C17" s="6">
        <v>2003</v>
      </c>
      <c r="D17" s="6" t="s">
        <v>43</v>
      </c>
      <c r="E17" s="6"/>
      <c r="F17" s="8">
        <v>42.4</v>
      </c>
    </row>
    <row r="18" spans="1:6" x14ac:dyDescent="0.25">
      <c r="A18" s="6" t="s">
        <v>277</v>
      </c>
      <c r="B18" s="6">
        <v>17</v>
      </c>
      <c r="C18" s="6">
        <v>2006</v>
      </c>
      <c r="D18" s="6" t="s">
        <v>40</v>
      </c>
      <c r="E18" s="6"/>
      <c r="F18" s="8">
        <v>43.14</v>
      </c>
    </row>
    <row r="19" spans="1:6" x14ac:dyDescent="0.25">
      <c r="A19" s="6" t="s">
        <v>366</v>
      </c>
      <c r="B19" s="6">
        <v>18</v>
      </c>
      <c r="C19" s="6">
        <v>2008</v>
      </c>
      <c r="D19" s="6" t="s">
        <v>12</v>
      </c>
      <c r="E19" s="6"/>
      <c r="F19" s="10">
        <v>43.64</v>
      </c>
    </row>
    <row r="20" spans="1:6" x14ac:dyDescent="0.25">
      <c r="A20" s="26" t="s">
        <v>295</v>
      </c>
      <c r="B20" s="6">
        <v>19</v>
      </c>
      <c r="C20" s="6">
        <v>2007</v>
      </c>
      <c r="D20" s="6" t="s">
        <v>43</v>
      </c>
      <c r="E20" s="6"/>
      <c r="F20" s="8">
        <v>43.69</v>
      </c>
    </row>
    <row r="21" spans="1:6" x14ac:dyDescent="0.25">
      <c r="A21" s="6" t="s">
        <v>367</v>
      </c>
      <c r="B21" s="6">
        <v>20</v>
      </c>
      <c r="C21" s="6">
        <v>2008</v>
      </c>
      <c r="D21" s="6" t="s">
        <v>26</v>
      </c>
      <c r="E21" s="6"/>
      <c r="F21" s="8">
        <v>43.91</v>
      </c>
    </row>
    <row r="22" spans="1:6" x14ac:dyDescent="0.25">
      <c r="A22" s="6" t="s">
        <v>368</v>
      </c>
      <c r="B22" s="6">
        <v>21</v>
      </c>
      <c r="C22" s="6">
        <v>2009</v>
      </c>
      <c r="D22" s="6" t="s">
        <v>12</v>
      </c>
      <c r="E22" s="6"/>
      <c r="F22" s="8">
        <v>44.39</v>
      </c>
    </row>
    <row r="23" spans="1:6" x14ac:dyDescent="0.25">
      <c r="A23" s="6" t="s">
        <v>327</v>
      </c>
      <c r="B23" s="6">
        <v>22</v>
      </c>
      <c r="C23" s="6">
        <v>2007</v>
      </c>
      <c r="D23" s="6" t="s">
        <v>14</v>
      </c>
      <c r="E23" s="6"/>
      <c r="F23" s="8">
        <v>44.52</v>
      </c>
    </row>
    <row r="24" spans="1:6" x14ac:dyDescent="0.25">
      <c r="A24" s="6" t="s">
        <v>369</v>
      </c>
      <c r="B24" s="6">
        <v>23</v>
      </c>
      <c r="C24" s="6">
        <v>2004</v>
      </c>
      <c r="D24" s="6" t="s">
        <v>43</v>
      </c>
      <c r="E24" s="6"/>
      <c r="F24" s="10">
        <v>46.56</v>
      </c>
    </row>
    <row r="25" spans="1:6" x14ac:dyDescent="0.25">
      <c r="A25" s="6" t="s">
        <v>370</v>
      </c>
      <c r="B25" s="6">
        <v>24</v>
      </c>
      <c r="C25" s="6">
        <v>2009</v>
      </c>
      <c r="D25" s="6" t="s">
        <v>17</v>
      </c>
      <c r="E25" s="6"/>
      <c r="F25" s="10">
        <v>46.62</v>
      </c>
    </row>
    <row r="26" spans="1:6" x14ac:dyDescent="0.25">
      <c r="A26" s="6" t="s">
        <v>371</v>
      </c>
      <c r="B26" s="6">
        <v>25</v>
      </c>
      <c r="C26" s="6">
        <v>2005</v>
      </c>
      <c r="D26" s="6" t="s">
        <v>17</v>
      </c>
      <c r="E26" s="6"/>
      <c r="F26" s="10">
        <v>47.62</v>
      </c>
    </row>
    <row r="27" spans="1:6" x14ac:dyDescent="0.25">
      <c r="A27" s="6" t="s">
        <v>274</v>
      </c>
      <c r="B27" s="6">
        <v>26</v>
      </c>
      <c r="C27" s="6">
        <v>2011</v>
      </c>
      <c r="D27" s="6" t="s">
        <v>1</v>
      </c>
      <c r="E27" s="6"/>
      <c r="F27" s="10">
        <v>48.99</v>
      </c>
    </row>
    <row r="28" spans="1:6" x14ac:dyDescent="0.25">
      <c r="A28" s="6" t="s">
        <v>372</v>
      </c>
      <c r="B28" s="6">
        <v>27</v>
      </c>
      <c r="C28" s="6">
        <v>2004</v>
      </c>
      <c r="D28" s="6" t="s">
        <v>22</v>
      </c>
      <c r="E28" s="6"/>
      <c r="F28" s="10">
        <v>49.09</v>
      </c>
    </row>
    <row r="29" spans="1:6" x14ac:dyDescent="0.25">
      <c r="A29" s="6" t="s">
        <v>373</v>
      </c>
      <c r="B29" s="6">
        <v>28</v>
      </c>
      <c r="C29" s="6">
        <v>2008</v>
      </c>
      <c r="D29" s="6" t="s">
        <v>43</v>
      </c>
      <c r="E29" s="6"/>
      <c r="F29" s="8">
        <v>49.38</v>
      </c>
    </row>
    <row r="30" spans="1:6" x14ac:dyDescent="0.25">
      <c r="A30" s="6" t="s">
        <v>374</v>
      </c>
      <c r="B30" s="6">
        <v>29</v>
      </c>
      <c r="C30" s="6">
        <v>2008</v>
      </c>
      <c r="D30" s="6" t="s">
        <v>14</v>
      </c>
      <c r="E30" s="6"/>
      <c r="F30" s="10">
        <v>49.69</v>
      </c>
    </row>
    <row r="31" spans="1:6" x14ac:dyDescent="0.25">
      <c r="A31" s="6" t="s">
        <v>323</v>
      </c>
      <c r="B31" s="6">
        <v>30</v>
      </c>
      <c r="C31" s="6">
        <v>2008</v>
      </c>
      <c r="D31" s="6" t="s">
        <v>43</v>
      </c>
      <c r="E31" s="6"/>
      <c r="F31" s="10">
        <v>49.95</v>
      </c>
    </row>
    <row r="32" spans="1:6" x14ac:dyDescent="0.25">
      <c r="A32" s="6" t="s">
        <v>375</v>
      </c>
      <c r="B32" s="6">
        <v>31</v>
      </c>
      <c r="C32" s="6">
        <v>2006</v>
      </c>
      <c r="D32" s="6" t="s">
        <v>10</v>
      </c>
      <c r="E32" s="6"/>
      <c r="F32" s="8">
        <v>52.63</v>
      </c>
    </row>
    <row r="33" spans="1:6" x14ac:dyDescent="0.25">
      <c r="A33" s="6" t="s">
        <v>320</v>
      </c>
      <c r="B33" s="6">
        <v>32</v>
      </c>
      <c r="C33" s="6">
        <v>2006</v>
      </c>
      <c r="D33" s="6" t="s">
        <v>43</v>
      </c>
      <c r="E33" s="6"/>
      <c r="F33" s="10">
        <v>52.66</v>
      </c>
    </row>
    <row r="34" spans="1:6" x14ac:dyDescent="0.25">
      <c r="A34" s="6" t="s">
        <v>376</v>
      </c>
      <c r="B34" s="6">
        <v>33</v>
      </c>
      <c r="C34" s="6">
        <v>2003</v>
      </c>
      <c r="D34" s="6" t="s">
        <v>22</v>
      </c>
      <c r="E34" s="6"/>
      <c r="F34" s="8">
        <v>54.02</v>
      </c>
    </row>
    <row r="35" spans="1:6" x14ac:dyDescent="0.25">
      <c r="A35" s="6" t="s">
        <v>377</v>
      </c>
      <c r="B35" s="6">
        <v>34</v>
      </c>
      <c r="C35" s="6">
        <v>2011</v>
      </c>
      <c r="D35" s="6" t="s">
        <v>43</v>
      </c>
      <c r="E35" s="6"/>
      <c r="F35" s="8">
        <v>55.31</v>
      </c>
    </row>
    <row r="36" spans="1:6" x14ac:dyDescent="0.25">
      <c r="A36" s="6" t="s">
        <v>378</v>
      </c>
      <c r="B36" s="6">
        <v>35</v>
      </c>
      <c r="C36" s="6">
        <v>2011</v>
      </c>
      <c r="D36" s="6" t="s">
        <v>43</v>
      </c>
      <c r="E36" s="6"/>
      <c r="F36" s="8">
        <v>56.71</v>
      </c>
    </row>
    <row r="37" spans="1:6" x14ac:dyDescent="0.25">
      <c r="A37" s="6" t="s">
        <v>379</v>
      </c>
      <c r="B37" s="6">
        <v>36</v>
      </c>
      <c r="C37" s="6">
        <v>2010</v>
      </c>
      <c r="D37" s="6" t="s">
        <v>28</v>
      </c>
      <c r="E37" s="6"/>
      <c r="F37" s="10">
        <v>56.71</v>
      </c>
    </row>
    <row r="38" spans="1:6" x14ac:dyDescent="0.25">
      <c r="A38" s="6" t="s">
        <v>380</v>
      </c>
      <c r="B38" s="6">
        <v>37</v>
      </c>
      <c r="C38" s="6">
        <v>2007</v>
      </c>
      <c r="D38" s="6" t="s">
        <v>14</v>
      </c>
      <c r="E38" s="6"/>
      <c r="F38" s="10">
        <v>59.75</v>
      </c>
    </row>
    <row r="39" spans="1:6" x14ac:dyDescent="0.25">
      <c r="A39" s="6" t="s">
        <v>381</v>
      </c>
      <c r="B39" s="6">
        <v>38</v>
      </c>
      <c r="C39" s="6">
        <v>2009</v>
      </c>
      <c r="D39" s="6" t="s">
        <v>1</v>
      </c>
      <c r="E39" s="6"/>
      <c r="F39" s="9">
        <v>7.0277777777777775E-4</v>
      </c>
    </row>
    <row r="40" spans="1:6" x14ac:dyDescent="0.25">
      <c r="A40" s="6" t="s">
        <v>382</v>
      </c>
      <c r="B40" s="6">
        <v>39</v>
      </c>
      <c r="C40" s="6">
        <v>2011</v>
      </c>
      <c r="D40" s="6" t="s">
        <v>43</v>
      </c>
      <c r="E40" s="6"/>
      <c r="F40" s="7">
        <v>7.0335648148148145E-4</v>
      </c>
    </row>
    <row r="41" spans="1:6" x14ac:dyDescent="0.25">
      <c r="A41" s="6" t="s">
        <v>325</v>
      </c>
      <c r="B41" s="6">
        <v>40</v>
      </c>
      <c r="C41" s="6">
        <v>2006</v>
      </c>
      <c r="D41" s="6" t="s">
        <v>17</v>
      </c>
      <c r="E41" s="6"/>
      <c r="F41" s="7">
        <v>7.7141203703703703E-4</v>
      </c>
    </row>
    <row r="42" spans="1:6" x14ac:dyDescent="0.25">
      <c r="A42" s="6" t="s">
        <v>383</v>
      </c>
      <c r="B42" s="6">
        <v>41</v>
      </c>
      <c r="C42" s="6">
        <v>2008</v>
      </c>
      <c r="D42" s="6" t="s">
        <v>26</v>
      </c>
      <c r="E42" s="6"/>
      <c r="F42" s="7">
        <v>8.2141203703703705E-4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4" sqref="H14"/>
    </sheetView>
  </sheetViews>
  <sheetFormatPr baseColWidth="10" defaultRowHeight="15" x14ac:dyDescent="0.25"/>
  <cols>
    <col min="1" max="1" width="18.28515625" customWidth="1"/>
    <col min="2" max="2" width="12" bestFit="1" customWidth="1"/>
  </cols>
  <sheetData>
    <row r="1" spans="1:5" x14ac:dyDescent="0.25">
      <c r="B1" s="5" t="s">
        <v>300</v>
      </c>
      <c r="C1" s="4" t="s">
        <v>2</v>
      </c>
      <c r="D1" s="4" t="s">
        <v>50</v>
      </c>
      <c r="E1" s="4" t="s">
        <v>51</v>
      </c>
    </row>
    <row r="2" spans="1:5" x14ac:dyDescent="0.25">
      <c r="A2" t="s">
        <v>6</v>
      </c>
      <c r="B2" s="5">
        <f t="shared" ref="B2:B14" si="0">SUM(C2:Z2)</f>
        <v>121</v>
      </c>
      <c r="C2" s="4">
        <v>58</v>
      </c>
      <c r="D2" s="4">
        <v>63</v>
      </c>
      <c r="E2" s="4"/>
    </row>
    <row r="3" spans="1:5" x14ac:dyDescent="0.25">
      <c r="A3" t="s">
        <v>12</v>
      </c>
      <c r="B3" s="5">
        <f t="shared" si="0"/>
        <v>109</v>
      </c>
      <c r="C3" s="4">
        <v>47</v>
      </c>
      <c r="D3" s="4">
        <v>62</v>
      </c>
      <c r="E3" s="4"/>
    </row>
    <row r="4" spans="1:5" x14ac:dyDescent="0.25">
      <c r="A4" t="s">
        <v>8</v>
      </c>
      <c r="B4" s="5">
        <f t="shared" si="0"/>
        <v>98</v>
      </c>
      <c r="C4" s="4">
        <v>69</v>
      </c>
      <c r="D4" s="4">
        <v>29</v>
      </c>
      <c r="E4" s="4"/>
    </row>
    <row r="5" spans="1:5" x14ac:dyDescent="0.25">
      <c r="A5" t="s">
        <v>1</v>
      </c>
      <c r="B5" s="5">
        <f t="shared" si="0"/>
        <v>95</v>
      </c>
      <c r="C5" s="4">
        <v>49</v>
      </c>
      <c r="D5" s="4">
        <v>46</v>
      </c>
      <c r="E5" s="4"/>
    </row>
    <row r="6" spans="1:5" x14ac:dyDescent="0.25">
      <c r="A6" t="s">
        <v>17</v>
      </c>
      <c r="B6" s="5">
        <f t="shared" si="0"/>
        <v>89</v>
      </c>
      <c r="C6" s="4">
        <v>45</v>
      </c>
      <c r="D6" s="4">
        <v>44</v>
      </c>
      <c r="E6" s="4"/>
    </row>
    <row r="7" spans="1:5" x14ac:dyDescent="0.25">
      <c r="A7" t="s">
        <v>43</v>
      </c>
      <c r="B7" s="5">
        <f t="shared" si="0"/>
        <v>80</v>
      </c>
      <c r="C7" s="4">
        <v>43</v>
      </c>
      <c r="D7" s="4">
        <v>37</v>
      </c>
      <c r="E7" s="4"/>
    </row>
    <row r="8" spans="1:5" x14ac:dyDescent="0.25">
      <c r="A8" t="s">
        <v>28</v>
      </c>
      <c r="B8" s="5">
        <f t="shared" si="0"/>
        <v>72</v>
      </c>
      <c r="C8" s="4">
        <v>38</v>
      </c>
      <c r="D8" s="4">
        <v>34</v>
      </c>
      <c r="E8" s="4"/>
    </row>
    <row r="9" spans="1:5" x14ac:dyDescent="0.25">
      <c r="A9" t="s">
        <v>26</v>
      </c>
      <c r="B9" s="5">
        <f t="shared" si="0"/>
        <v>70</v>
      </c>
      <c r="C9" s="4">
        <v>34</v>
      </c>
      <c r="D9" s="4">
        <v>36</v>
      </c>
      <c r="E9" s="4"/>
    </row>
    <row r="10" spans="1:5" x14ac:dyDescent="0.25">
      <c r="A10" t="s">
        <v>14</v>
      </c>
      <c r="B10" s="5">
        <f t="shared" si="0"/>
        <v>63</v>
      </c>
      <c r="C10" s="4">
        <v>27</v>
      </c>
      <c r="D10" s="4">
        <v>36</v>
      </c>
      <c r="E10" s="4"/>
    </row>
    <row r="11" spans="1:5" x14ac:dyDescent="0.25">
      <c r="A11" t="s">
        <v>10</v>
      </c>
      <c r="B11" s="5">
        <f t="shared" si="0"/>
        <v>58</v>
      </c>
      <c r="C11" s="4">
        <v>21</v>
      </c>
      <c r="D11" s="4">
        <v>37</v>
      </c>
      <c r="E11" s="4"/>
    </row>
    <row r="12" spans="1:5" x14ac:dyDescent="0.25">
      <c r="A12" t="s">
        <v>32</v>
      </c>
      <c r="B12" s="5">
        <f t="shared" si="0"/>
        <v>57</v>
      </c>
      <c r="C12" s="4">
        <v>20</v>
      </c>
      <c r="D12" s="4">
        <v>37</v>
      </c>
      <c r="E12" s="4"/>
    </row>
    <row r="13" spans="1:5" x14ac:dyDescent="0.25">
      <c r="A13" t="s">
        <v>40</v>
      </c>
      <c r="B13" s="5">
        <f t="shared" si="0"/>
        <v>29</v>
      </c>
      <c r="C13" s="4">
        <v>12</v>
      </c>
      <c r="D13" s="4">
        <v>17</v>
      </c>
      <c r="E13" s="4"/>
    </row>
    <row r="14" spans="1:5" x14ac:dyDescent="0.25">
      <c r="A14" t="s">
        <v>22</v>
      </c>
      <c r="B14" s="5">
        <f t="shared" si="0"/>
        <v>28</v>
      </c>
      <c r="C14" s="4">
        <v>14</v>
      </c>
      <c r="D14" s="4">
        <v>14</v>
      </c>
      <c r="E14" s="4"/>
    </row>
  </sheetData>
  <sortState ref="A2:B13">
    <sortCondition descending="1" ref="B2:B13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71" zoomScaleNormal="71" workbookViewId="0">
      <selection activeCell="A27" sqref="A27"/>
    </sheetView>
  </sheetViews>
  <sheetFormatPr baseColWidth="10" defaultRowHeight="15" x14ac:dyDescent="0.25"/>
  <cols>
    <col min="1" max="1" width="2.85546875" bestFit="1" customWidth="1"/>
    <col min="2" max="2" width="16.140625" bestFit="1" customWidth="1"/>
  </cols>
  <sheetData>
    <row r="1" spans="1:3" x14ac:dyDescent="0.25">
      <c r="B1" t="s">
        <v>33</v>
      </c>
      <c r="C1" t="s">
        <v>354</v>
      </c>
    </row>
    <row r="2" spans="1:3" x14ac:dyDescent="0.25">
      <c r="A2">
        <v>1</v>
      </c>
      <c r="B2" t="s">
        <v>344</v>
      </c>
      <c r="C2">
        <v>36.01</v>
      </c>
    </row>
    <row r="3" spans="1:3" x14ac:dyDescent="0.25">
      <c r="A3">
        <v>2</v>
      </c>
      <c r="B3" t="s">
        <v>331</v>
      </c>
      <c r="C3">
        <v>36.51</v>
      </c>
    </row>
    <row r="4" spans="1:3" x14ac:dyDescent="0.25">
      <c r="A4">
        <v>3</v>
      </c>
      <c r="B4" t="s">
        <v>332</v>
      </c>
      <c r="C4">
        <v>37.97</v>
      </c>
    </row>
    <row r="5" spans="1:3" x14ac:dyDescent="0.25">
      <c r="A5">
        <v>4</v>
      </c>
      <c r="B5" t="s">
        <v>345</v>
      </c>
      <c r="C5">
        <v>38.31</v>
      </c>
    </row>
    <row r="6" spans="1:3" x14ac:dyDescent="0.25">
      <c r="A6">
        <v>5</v>
      </c>
      <c r="B6" t="s">
        <v>329</v>
      </c>
      <c r="C6">
        <v>38.880000000000003</v>
      </c>
    </row>
    <row r="7" spans="1:3" x14ac:dyDescent="0.25">
      <c r="A7">
        <v>6</v>
      </c>
      <c r="B7" t="s">
        <v>333</v>
      </c>
      <c r="C7">
        <v>39.36</v>
      </c>
    </row>
    <row r="8" spans="1:3" x14ac:dyDescent="0.25">
      <c r="A8">
        <v>7</v>
      </c>
      <c r="B8" t="s">
        <v>346</v>
      </c>
      <c r="C8">
        <v>39.369999999999997</v>
      </c>
    </row>
    <row r="9" spans="1:3" x14ac:dyDescent="0.25">
      <c r="A9">
        <v>8</v>
      </c>
      <c r="B9" t="s">
        <v>334</v>
      </c>
      <c r="C9">
        <v>39.479999999999997</v>
      </c>
    </row>
    <row r="10" spans="1:3" x14ac:dyDescent="0.25">
      <c r="A10">
        <v>9</v>
      </c>
      <c r="B10" t="s">
        <v>335</v>
      </c>
      <c r="C10">
        <v>40.049999999999997</v>
      </c>
    </row>
    <row r="11" spans="1:3" x14ac:dyDescent="0.25">
      <c r="A11">
        <v>10</v>
      </c>
      <c r="B11" t="s">
        <v>336</v>
      </c>
      <c r="C11">
        <v>41.36</v>
      </c>
    </row>
    <row r="12" spans="1:3" x14ac:dyDescent="0.25">
      <c r="A12">
        <v>11</v>
      </c>
      <c r="B12" t="s">
        <v>340</v>
      </c>
      <c r="C12">
        <v>41.4</v>
      </c>
    </row>
    <row r="13" spans="1:3" x14ac:dyDescent="0.25">
      <c r="A13">
        <v>12</v>
      </c>
      <c r="B13" t="s">
        <v>330</v>
      </c>
      <c r="C13">
        <v>43.51</v>
      </c>
    </row>
    <row r="14" spans="1:3" x14ac:dyDescent="0.25">
      <c r="A14">
        <v>13</v>
      </c>
      <c r="B14" t="s">
        <v>337</v>
      </c>
      <c r="C14">
        <v>44.91</v>
      </c>
    </row>
    <row r="15" spans="1:3" x14ac:dyDescent="0.25">
      <c r="A15">
        <v>14</v>
      </c>
      <c r="B15" t="s">
        <v>338</v>
      </c>
      <c r="C15">
        <v>45.18</v>
      </c>
    </row>
    <row r="16" spans="1:3" x14ac:dyDescent="0.25">
      <c r="A16">
        <v>15</v>
      </c>
      <c r="B16" t="s">
        <v>347</v>
      </c>
      <c r="C16">
        <v>45.89</v>
      </c>
    </row>
    <row r="17" spans="1:3" x14ac:dyDescent="0.25">
      <c r="A17">
        <v>16</v>
      </c>
      <c r="B17" t="s">
        <v>341</v>
      </c>
      <c r="C17">
        <v>45.94</v>
      </c>
    </row>
    <row r="18" spans="1:3" x14ac:dyDescent="0.25">
      <c r="A18">
        <v>17</v>
      </c>
      <c r="B18" t="s">
        <v>342</v>
      </c>
      <c r="C18">
        <v>47.44</v>
      </c>
    </row>
    <row r="19" spans="1:3" x14ac:dyDescent="0.25">
      <c r="A19">
        <v>18</v>
      </c>
      <c r="B19" t="s">
        <v>339</v>
      </c>
      <c r="C19">
        <v>50.91</v>
      </c>
    </row>
    <row r="20" spans="1:3" x14ac:dyDescent="0.25">
      <c r="A20">
        <v>19</v>
      </c>
      <c r="B20" t="s">
        <v>349</v>
      </c>
      <c r="C20">
        <v>52.45</v>
      </c>
    </row>
    <row r="21" spans="1:3" x14ac:dyDescent="0.25">
      <c r="A21">
        <v>20</v>
      </c>
      <c r="B21" t="s">
        <v>343</v>
      </c>
      <c r="C21">
        <v>52.49</v>
      </c>
    </row>
    <row r="22" spans="1:3" x14ac:dyDescent="0.25">
      <c r="A22">
        <v>21</v>
      </c>
      <c r="B22" t="s">
        <v>348</v>
      </c>
      <c r="C22">
        <v>52.89</v>
      </c>
    </row>
    <row r="23" spans="1:3" x14ac:dyDescent="0.25">
      <c r="A23">
        <v>22</v>
      </c>
      <c r="B23" t="s">
        <v>350</v>
      </c>
      <c r="C23">
        <v>54.61</v>
      </c>
    </row>
    <row r="24" spans="1:3" x14ac:dyDescent="0.25">
      <c r="A24">
        <v>23</v>
      </c>
      <c r="B24" t="s">
        <v>351</v>
      </c>
      <c r="C24">
        <v>55.84</v>
      </c>
    </row>
    <row r="25" spans="1:3" x14ac:dyDescent="0.25">
      <c r="A25">
        <v>24</v>
      </c>
      <c r="B25" t="s">
        <v>352</v>
      </c>
      <c r="C25">
        <v>62.45</v>
      </c>
    </row>
    <row r="26" spans="1:3" x14ac:dyDescent="0.25">
      <c r="A26">
        <v>25</v>
      </c>
      <c r="B26" t="s">
        <v>353</v>
      </c>
      <c r="C26">
        <v>67.55</v>
      </c>
    </row>
  </sheetData>
  <sortState ref="B2:C26">
    <sortCondition ref="C2:C26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Buben</vt:lpstr>
      <vt:lpstr>Mädchen</vt:lpstr>
      <vt:lpstr>Tabelle1</vt:lpstr>
      <vt:lpstr>Erg. Mannschaft</vt:lpstr>
      <vt:lpstr>Mannschaft best 3 pro team</vt:lpstr>
      <vt:lpstr>SC Münstertal</vt:lpstr>
      <vt:lpstr>MannschaftsAuwertung</vt:lpstr>
      <vt:lpstr>Mtal Mädchen</vt:lpstr>
      <vt:lpstr>RegioM.RS - Mädchen</vt:lpstr>
      <vt:lpstr>SC Wieden Buben</vt:lpstr>
      <vt:lpstr>SC Wieden Mädchen</vt:lpstr>
      <vt:lpstr>Cup Pkte.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horning²gmx.ch</dc:creator>
  <cp:lastModifiedBy>Horning Dieter</cp:lastModifiedBy>
  <dcterms:created xsi:type="dcterms:W3CDTF">2018-02-17T20:03:42Z</dcterms:created>
  <dcterms:modified xsi:type="dcterms:W3CDTF">2018-10-26T14:10:03Z</dcterms:modified>
</cp:coreProperties>
</file>